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updateLinks="never"/>
  <mc:AlternateContent xmlns:mc="http://schemas.openxmlformats.org/markup-compatibility/2006">
    <mc:Choice Requires="x15">
      <x15ac:absPath xmlns:x15ac="http://schemas.microsoft.com/office/spreadsheetml/2010/11/ac" url="F:\PROINFRA\2025\Arena Multiuso\R00\"/>
    </mc:Choice>
  </mc:AlternateContent>
  <xr:revisionPtr revIDLastSave="0" documentId="13_ncr:1_{B52284B3-3B32-4F5B-ABB1-1FD619B48A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Area" localSheetId="0">'Orçamento Sintético'!$A$1:$L$367</definedName>
    <definedName name="DESONERACAO">IF(OR(Import_Desoneracao="DESONERADO",Import_Desoneracao="SIM"),"SIM","NÃO")</definedName>
    <definedName name="Import_Desoneracao">OFFSET([1]DADOS!$G$18,0,-1)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3" i="1" l="1"/>
  <c r="E333" i="1" s="1"/>
  <c r="E351" i="1" l="1"/>
  <c r="E353" i="1" s="1"/>
  <c r="E348" i="1" l="1"/>
  <c r="E346" i="1"/>
  <c r="E341" i="1"/>
  <c r="I311" i="1" l="1"/>
  <c r="J311" i="1"/>
  <c r="K311" i="1"/>
  <c r="I312" i="1"/>
  <c r="J312" i="1"/>
  <c r="K312" i="1"/>
  <c r="K310" i="1"/>
  <c r="J310" i="1"/>
  <c r="I310" i="1"/>
  <c r="K308" i="1"/>
  <c r="J308" i="1"/>
  <c r="I308" i="1"/>
  <c r="K307" i="1"/>
  <c r="J307" i="1"/>
  <c r="I307" i="1"/>
  <c r="I302" i="1"/>
  <c r="J302" i="1"/>
  <c r="K302" i="1"/>
  <c r="I303" i="1"/>
  <c r="J303" i="1"/>
  <c r="K303" i="1"/>
  <c r="I304" i="1"/>
  <c r="J304" i="1"/>
  <c r="K304" i="1"/>
  <c r="I305" i="1"/>
  <c r="J305" i="1"/>
  <c r="K305" i="1"/>
  <c r="K301" i="1"/>
  <c r="J301" i="1"/>
  <c r="I301" i="1"/>
  <c r="K298" i="1"/>
  <c r="J298" i="1"/>
  <c r="I298" i="1"/>
  <c r="K297" i="1"/>
  <c r="J297" i="1"/>
  <c r="I297" i="1"/>
  <c r="I287" i="1"/>
  <c r="J287" i="1"/>
  <c r="K287" i="1"/>
  <c r="I288" i="1"/>
  <c r="J288" i="1"/>
  <c r="K288" i="1"/>
  <c r="I289" i="1"/>
  <c r="J289" i="1"/>
  <c r="K289" i="1"/>
  <c r="I290" i="1"/>
  <c r="J290" i="1"/>
  <c r="K290" i="1"/>
  <c r="I291" i="1"/>
  <c r="J291" i="1"/>
  <c r="K291" i="1"/>
  <c r="I292" i="1"/>
  <c r="J292" i="1"/>
  <c r="K292" i="1"/>
  <c r="I293" i="1"/>
  <c r="J293" i="1"/>
  <c r="K293" i="1"/>
  <c r="I294" i="1"/>
  <c r="J294" i="1"/>
  <c r="K294" i="1"/>
  <c r="I295" i="1"/>
  <c r="J295" i="1"/>
  <c r="K295" i="1"/>
  <c r="K286" i="1"/>
  <c r="J286" i="1"/>
  <c r="I286" i="1"/>
  <c r="K284" i="1"/>
  <c r="J284" i="1"/>
  <c r="I284" i="1"/>
  <c r="K283" i="1"/>
  <c r="J283" i="1"/>
  <c r="I283" i="1"/>
  <c r="I273" i="1"/>
  <c r="J273" i="1"/>
  <c r="K273" i="1"/>
  <c r="I274" i="1"/>
  <c r="J274" i="1"/>
  <c r="K274" i="1"/>
  <c r="I275" i="1"/>
  <c r="J275" i="1"/>
  <c r="K275" i="1"/>
  <c r="I276" i="1"/>
  <c r="J276" i="1"/>
  <c r="K276" i="1"/>
  <c r="I277" i="1"/>
  <c r="J277" i="1"/>
  <c r="K277" i="1"/>
  <c r="I278" i="1"/>
  <c r="J278" i="1"/>
  <c r="K278" i="1"/>
  <c r="I279" i="1"/>
  <c r="J279" i="1"/>
  <c r="K279" i="1"/>
  <c r="I280" i="1"/>
  <c r="J280" i="1"/>
  <c r="K280" i="1"/>
  <c r="I281" i="1"/>
  <c r="J281" i="1"/>
  <c r="K281" i="1"/>
  <c r="K272" i="1"/>
  <c r="J272" i="1"/>
  <c r="I272" i="1"/>
  <c r="I267" i="1"/>
  <c r="J267" i="1"/>
  <c r="K267" i="1"/>
  <c r="I268" i="1"/>
  <c r="J268" i="1"/>
  <c r="K268" i="1"/>
  <c r="I269" i="1"/>
  <c r="J269" i="1"/>
  <c r="K269" i="1"/>
  <c r="I270" i="1"/>
  <c r="J270" i="1"/>
  <c r="K270" i="1"/>
  <c r="K266" i="1"/>
  <c r="J266" i="1"/>
  <c r="I266" i="1"/>
  <c r="K264" i="1"/>
  <c r="J264" i="1"/>
  <c r="I264" i="1"/>
  <c r="K263" i="1"/>
  <c r="J263" i="1"/>
  <c r="I263" i="1"/>
  <c r="I259" i="1"/>
  <c r="J259" i="1"/>
  <c r="K259" i="1"/>
  <c r="I260" i="1"/>
  <c r="J260" i="1"/>
  <c r="K260" i="1"/>
  <c r="I261" i="1"/>
  <c r="J261" i="1"/>
  <c r="K261" i="1"/>
  <c r="K258" i="1"/>
  <c r="J258" i="1"/>
  <c r="I258" i="1"/>
  <c r="I253" i="1"/>
  <c r="J253" i="1"/>
  <c r="K253" i="1"/>
  <c r="I254" i="1"/>
  <c r="J254" i="1"/>
  <c r="K254" i="1"/>
  <c r="I255" i="1"/>
  <c r="J255" i="1"/>
  <c r="K255" i="1"/>
  <c r="K252" i="1"/>
  <c r="J252" i="1"/>
  <c r="I252" i="1"/>
  <c r="I236" i="1"/>
  <c r="J236" i="1"/>
  <c r="K236" i="1"/>
  <c r="I237" i="1"/>
  <c r="J237" i="1"/>
  <c r="K237" i="1"/>
  <c r="I238" i="1"/>
  <c r="J238" i="1"/>
  <c r="K238" i="1"/>
  <c r="I239" i="1"/>
  <c r="J239" i="1"/>
  <c r="K239" i="1"/>
  <c r="I240" i="1"/>
  <c r="J240" i="1"/>
  <c r="K240" i="1"/>
  <c r="I241" i="1"/>
  <c r="J241" i="1"/>
  <c r="K241" i="1"/>
  <c r="I242" i="1"/>
  <c r="J242" i="1"/>
  <c r="K242" i="1"/>
  <c r="I243" i="1"/>
  <c r="J243" i="1"/>
  <c r="K243" i="1"/>
  <c r="I244" i="1"/>
  <c r="J244" i="1"/>
  <c r="K244" i="1"/>
  <c r="I245" i="1"/>
  <c r="J245" i="1"/>
  <c r="K245" i="1"/>
  <c r="I246" i="1"/>
  <c r="J246" i="1"/>
  <c r="K246" i="1"/>
  <c r="I247" i="1"/>
  <c r="J247" i="1"/>
  <c r="K247" i="1"/>
  <c r="I248" i="1"/>
  <c r="J248" i="1"/>
  <c r="K248" i="1"/>
  <c r="I249" i="1"/>
  <c r="J249" i="1"/>
  <c r="K249" i="1"/>
  <c r="K235" i="1"/>
  <c r="J235" i="1"/>
  <c r="I235" i="1"/>
  <c r="I230" i="1"/>
  <c r="J230" i="1"/>
  <c r="K230" i="1"/>
  <c r="I231" i="1"/>
  <c r="J231" i="1"/>
  <c r="K231" i="1"/>
  <c r="I232" i="1"/>
  <c r="J232" i="1"/>
  <c r="K232" i="1"/>
  <c r="I233" i="1"/>
  <c r="J233" i="1"/>
  <c r="K233" i="1"/>
  <c r="K229" i="1"/>
  <c r="J229" i="1"/>
  <c r="I229" i="1"/>
  <c r="I226" i="1"/>
  <c r="J226" i="1"/>
  <c r="K226" i="1"/>
  <c r="I227" i="1"/>
  <c r="J227" i="1"/>
  <c r="K227" i="1"/>
  <c r="K225" i="1"/>
  <c r="J225" i="1"/>
  <c r="I225" i="1"/>
  <c r="I202" i="1"/>
  <c r="J202" i="1"/>
  <c r="K202" i="1"/>
  <c r="I203" i="1"/>
  <c r="J203" i="1"/>
  <c r="K203" i="1"/>
  <c r="I204" i="1"/>
  <c r="J204" i="1"/>
  <c r="K204" i="1"/>
  <c r="I205" i="1"/>
  <c r="J205" i="1"/>
  <c r="K205" i="1"/>
  <c r="I206" i="1"/>
  <c r="J206" i="1"/>
  <c r="K206" i="1"/>
  <c r="I207" i="1"/>
  <c r="J207" i="1"/>
  <c r="K207" i="1"/>
  <c r="I208" i="1"/>
  <c r="J208" i="1"/>
  <c r="K208" i="1"/>
  <c r="I209" i="1"/>
  <c r="J209" i="1"/>
  <c r="K209" i="1"/>
  <c r="I210" i="1"/>
  <c r="J210" i="1"/>
  <c r="K210" i="1"/>
  <c r="I211" i="1"/>
  <c r="J211" i="1"/>
  <c r="K211" i="1"/>
  <c r="I212" i="1"/>
  <c r="J212" i="1"/>
  <c r="K212" i="1"/>
  <c r="I213" i="1"/>
  <c r="J213" i="1"/>
  <c r="K213" i="1"/>
  <c r="I214" i="1"/>
  <c r="J214" i="1"/>
  <c r="K214" i="1"/>
  <c r="I215" i="1"/>
  <c r="J215" i="1"/>
  <c r="K215" i="1"/>
  <c r="I216" i="1"/>
  <c r="J216" i="1"/>
  <c r="K216" i="1"/>
  <c r="I217" i="1"/>
  <c r="J217" i="1"/>
  <c r="K217" i="1"/>
  <c r="I218" i="1"/>
  <c r="J218" i="1"/>
  <c r="K218" i="1"/>
  <c r="I219" i="1"/>
  <c r="J219" i="1"/>
  <c r="K219" i="1"/>
  <c r="I220" i="1"/>
  <c r="J220" i="1"/>
  <c r="K220" i="1"/>
  <c r="I221" i="1"/>
  <c r="J221" i="1"/>
  <c r="K221" i="1"/>
  <c r="I222" i="1"/>
  <c r="J222" i="1"/>
  <c r="K222" i="1"/>
  <c r="I223" i="1"/>
  <c r="J223" i="1"/>
  <c r="K223" i="1"/>
  <c r="K201" i="1"/>
  <c r="J201" i="1"/>
  <c r="I201" i="1"/>
  <c r="I129" i="1"/>
  <c r="J129" i="1"/>
  <c r="K129" i="1"/>
  <c r="I130" i="1"/>
  <c r="J130" i="1"/>
  <c r="K130" i="1"/>
  <c r="I131" i="1"/>
  <c r="J131" i="1"/>
  <c r="K131" i="1"/>
  <c r="I132" i="1"/>
  <c r="J132" i="1"/>
  <c r="K132" i="1"/>
  <c r="I133" i="1"/>
  <c r="J133" i="1"/>
  <c r="K133" i="1"/>
  <c r="I134" i="1"/>
  <c r="J134" i="1"/>
  <c r="K134" i="1"/>
  <c r="I135" i="1"/>
  <c r="J135" i="1"/>
  <c r="K135" i="1"/>
  <c r="I136" i="1"/>
  <c r="J136" i="1"/>
  <c r="K136" i="1"/>
  <c r="I137" i="1"/>
  <c r="J137" i="1"/>
  <c r="K137" i="1"/>
  <c r="I138" i="1"/>
  <c r="J138" i="1"/>
  <c r="K138" i="1"/>
  <c r="I139" i="1"/>
  <c r="J139" i="1"/>
  <c r="K139" i="1"/>
  <c r="I140" i="1"/>
  <c r="J140" i="1"/>
  <c r="K140" i="1"/>
  <c r="I141" i="1"/>
  <c r="J141" i="1"/>
  <c r="K141" i="1"/>
  <c r="I142" i="1"/>
  <c r="J142" i="1"/>
  <c r="K142" i="1"/>
  <c r="I143" i="1"/>
  <c r="J143" i="1"/>
  <c r="K143" i="1"/>
  <c r="I144" i="1"/>
  <c r="J144" i="1"/>
  <c r="K144" i="1"/>
  <c r="I145" i="1"/>
  <c r="J145" i="1"/>
  <c r="K145" i="1"/>
  <c r="I146" i="1"/>
  <c r="J146" i="1"/>
  <c r="K146" i="1"/>
  <c r="I147" i="1"/>
  <c r="J147" i="1"/>
  <c r="K147" i="1"/>
  <c r="I148" i="1"/>
  <c r="J148" i="1"/>
  <c r="K148" i="1"/>
  <c r="I149" i="1"/>
  <c r="J149" i="1"/>
  <c r="K149" i="1"/>
  <c r="I150" i="1"/>
  <c r="J150" i="1"/>
  <c r="K150" i="1"/>
  <c r="I151" i="1"/>
  <c r="J151" i="1"/>
  <c r="K151" i="1"/>
  <c r="I152" i="1"/>
  <c r="J152" i="1"/>
  <c r="K152" i="1"/>
  <c r="I153" i="1"/>
  <c r="J153" i="1"/>
  <c r="K153" i="1"/>
  <c r="I154" i="1"/>
  <c r="J154" i="1"/>
  <c r="K154" i="1"/>
  <c r="I155" i="1"/>
  <c r="J155" i="1"/>
  <c r="K155" i="1"/>
  <c r="I156" i="1"/>
  <c r="J156" i="1"/>
  <c r="K156" i="1"/>
  <c r="I157" i="1"/>
  <c r="J157" i="1"/>
  <c r="K157" i="1"/>
  <c r="I158" i="1"/>
  <c r="J158" i="1"/>
  <c r="K158" i="1"/>
  <c r="I159" i="1"/>
  <c r="J159" i="1"/>
  <c r="K159" i="1"/>
  <c r="I160" i="1"/>
  <c r="J160" i="1"/>
  <c r="K160" i="1"/>
  <c r="I161" i="1"/>
  <c r="J161" i="1"/>
  <c r="K161" i="1"/>
  <c r="I162" i="1"/>
  <c r="J162" i="1"/>
  <c r="K162" i="1"/>
  <c r="I163" i="1"/>
  <c r="J163" i="1"/>
  <c r="K163" i="1"/>
  <c r="I164" i="1"/>
  <c r="J164" i="1"/>
  <c r="K164" i="1"/>
  <c r="I165" i="1"/>
  <c r="J165" i="1"/>
  <c r="K165" i="1"/>
  <c r="I166" i="1"/>
  <c r="J166" i="1"/>
  <c r="K166" i="1"/>
  <c r="I167" i="1"/>
  <c r="J167" i="1"/>
  <c r="K167" i="1"/>
  <c r="I168" i="1"/>
  <c r="J168" i="1"/>
  <c r="K168" i="1"/>
  <c r="I169" i="1"/>
  <c r="J169" i="1"/>
  <c r="K169" i="1"/>
  <c r="I170" i="1"/>
  <c r="J170" i="1"/>
  <c r="K170" i="1"/>
  <c r="I171" i="1"/>
  <c r="J171" i="1"/>
  <c r="K171" i="1"/>
  <c r="I172" i="1"/>
  <c r="J172" i="1"/>
  <c r="K172" i="1"/>
  <c r="I173" i="1"/>
  <c r="J173" i="1"/>
  <c r="K173" i="1"/>
  <c r="I174" i="1"/>
  <c r="J174" i="1"/>
  <c r="K174" i="1"/>
  <c r="I175" i="1"/>
  <c r="J175" i="1"/>
  <c r="K175" i="1"/>
  <c r="I176" i="1"/>
  <c r="J176" i="1"/>
  <c r="K176" i="1"/>
  <c r="I177" i="1"/>
  <c r="J177" i="1"/>
  <c r="K177" i="1"/>
  <c r="I178" i="1"/>
  <c r="J178" i="1"/>
  <c r="K178" i="1"/>
  <c r="I179" i="1"/>
  <c r="J179" i="1"/>
  <c r="K179" i="1"/>
  <c r="I180" i="1"/>
  <c r="J180" i="1"/>
  <c r="K180" i="1"/>
  <c r="I181" i="1"/>
  <c r="J181" i="1"/>
  <c r="K181" i="1"/>
  <c r="I182" i="1"/>
  <c r="J182" i="1"/>
  <c r="K182" i="1"/>
  <c r="I183" i="1"/>
  <c r="J183" i="1"/>
  <c r="K183" i="1"/>
  <c r="I184" i="1"/>
  <c r="J184" i="1"/>
  <c r="K184" i="1"/>
  <c r="I185" i="1"/>
  <c r="J185" i="1"/>
  <c r="K185" i="1"/>
  <c r="I186" i="1"/>
  <c r="J186" i="1"/>
  <c r="K186" i="1"/>
  <c r="I187" i="1"/>
  <c r="J187" i="1"/>
  <c r="K187" i="1"/>
  <c r="I188" i="1"/>
  <c r="J188" i="1"/>
  <c r="K188" i="1"/>
  <c r="I189" i="1"/>
  <c r="J189" i="1"/>
  <c r="K189" i="1"/>
  <c r="I190" i="1"/>
  <c r="J190" i="1"/>
  <c r="K190" i="1"/>
  <c r="I191" i="1"/>
  <c r="J191" i="1"/>
  <c r="K191" i="1"/>
  <c r="I192" i="1"/>
  <c r="J192" i="1"/>
  <c r="K192" i="1"/>
  <c r="I193" i="1"/>
  <c r="J193" i="1"/>
  <c r="K193" i="1"/>
  <c r="I194" i="1"/>
  <c r="J194" i="1"/>
  <c r="K194" i="1"/>
  <c r="I195" i="1"/>
  <c r="J195" i="1"/>
  <c r="K195" i="1"/>
  <c r="I196" i="1"/>
  <c r="J196" i="1"/>
  <c r="K196" i="1"/>
  <c r="I197" i="1"/>
  <c r="J197" i="1"/>
  <c r="K197" i="1"/>
  <c r="I198" i="1"/>
  <c r="J198" i="1"/>
  <c r="K198" i="1"/>
  <c r="I199" i="1"/>
  <c r="J199" i="1"/>
  <c r="K199" i="1"/>
  <c r="K128" i="1"/>
  <c r="J128" i="1"/>
  <c r="I128" i="1"/>
  <c r="I123" i="1"/>
  <c r="J123" i="1"/>
  <c r="K123" i="1"/>
  <c r="I124" i="1"/>
  <c r="J124" i="1"/>
  <c r="K124" i="1"/>
  <c r="I125" i="1"/>
  <c r="J125" i="1"/>
  <c r="K125" i="1"/>
  <c r="K122" i="1"/>
  <c r="J122" i="1"/>
  <c r="I122" i="1"/>
  <c r="I102" i="1"/>
  <c r="J102" i="1"/>
  <c r="K102" i="1"/>
  <c r="I103" i="1"/>
  <c r="J103" i="1"/>
  <c r="K103" i="1"/>
  <c r="I104" i="1"/>
  <c r="J104" i="1"/>
  <c r="K104" i="1"/>
  <c r="I105" i="1"/>
  <c r="J105" i="1"/>
  <c r="K105" i="1"/>
  <c r="I106" i="1"/>
  <c r="J106" i="1"/>
  <c r="K106" i="1"/>
  <c r="I107" i="1"/>
  <c r="J107" i="1"/>
  <c r="K107" i="1"/>
  <c r="I108" i="1"/>
  <c r="J108" i="1"/>
  <c r="K108" i="1"/>
  <c r="I109" i="1"/>
  <c r="J109" i="1"/>
  <c r="K109" i="1"/>
  <c r="I110" i="1"/>
  <c r="J110" i="1"/>
  <c r="K110" i="1"/>
  <c r="I111" i="1"/>
  <c r="J111" i="1"/>
  <c r="K111" i="1"/>
  <c r="I112" i="1"/>
  <c r="J112" i="1"/>
  <c r="K112" i="1"/>
  <c r="I113" i="1"/>
  <c r="J113" i="1"/>
  <c r="K113" i="1"/>
  <c r="I114" i="1"/>
  <c r="J114" i="1"/>
  <c r="K114" i="1"/>
  <c r="I115" i="1"/>
  <c r="J115" i="1"/>
  <c r="K115" i="1"/>
  <c r="I116" i="1"/>
  <c r="J116" i="1"/>
  <c r="K116" i="1"/>
  <c r="I117" i="1"/>
  <c r="J117" i="1"/>
  <c r="K117" i="1"/>
  <c r="I118" i="1"/>
  <c r="J118" i="1"/>
  <c r="K118" i="1"/>
  <c r="I119" i="1"/>
  <c r="J119" i="1"/>
  <c r="K119" i="1"/>
  <c r="I120" i="1"/>
  <c r="J120" i="1"/>
  <c r="K120" i="1"/>
  <c r="K101" i="1"/>
  <c r="J101" i="1"/>
  <c r="I101" i="1"/>
  <c r="K99" i="1"/>
  <c r="J99" i="1"/>
  <c r="I99" i="1"/>
  <c r="I95" i="1"/>
  <c r="J95" i="1"/>
  <c r="K95" i="1"/>
  <c r="I96" i="1"/>
  <c r="J96" i="1"/>
  <c r="K96" i="1"/>
  <c r="I97" i="1"/>
  <c r="J97" i="1"/>
  <c r="K97" i="1"/>
  <c r="K94" i="1"/>
  <c r="J94" i="1"/>
  <c r="I94" i="1"/>
  <c r="I81" i="1"/>
  <c r="J81" i="1"/>
  <c r="K81" i="1"/>
  <c r="I82" i="1"/>
  <c r="J82" i="1"/>
  <c r="K82" i="1"/>
  <c r="I83" i="1"/>
  <c r="J83" i="1"/>
  <c r="K83" i="1"/>
  <c r="I84" i="1"/>
  <c r="J84" i="1"/>
  <c r="K84" i="1"/>
  <c r="I85" i="1"/>
  <c r="J85" i="1"/>
  <c r="K85" i="1"/>
  <c r="I86" i="1"/>
  <c r="J86" i="1"/>
  <c r="K86" i="1"/>
  <c r="I87" i="1"/>
  <c r="J87" i="1"/>
  <c r="K87" i="1"/>
  <c r="I88" i="1"/>
  <c r="J88" i="1"/>
  <c r="K88" i="1"/>
  <c r="I89" i="1"/>
  <c r="J89" i="1"/>
  <c r="K89" i="1"/>
  <c r="I90" i="1"/>
  <c r="J90" i="1"/>
  <c r="K90" i="1"/>
  <c r="I91" i="1"/>
  <c r="J91" i="1"/>
  <c r="K91" i="1"/>
  <c r="I92" i="1"/>
  <c r="J92" i="1"/>
  <c r="K92" i="1"/>
  <c r="K80" i="1"/>
  <c r="J80" i="1"/>
  <c r="I80" i="1"/>
  <c r="I65" i="1"/>
  <c r="J65" i="1"/>
  <c r="K65" i="1"/>
  <c r="I66" i="1"/>
  <c r="J66" i="1"/>
  <c r="K66" i="1"/>
  <c r="I67" i="1"/>
  <c r="J67" i="1"/>
  <c r="K67" i="1"/>
  <c r="I68" i="1"/>
  <c r="J68" i="1"/>
  <c r="K68" i="1"/>
  <c r="I69" i="1"/>
  <c r="J69" i="1"/>
  <c r="K69" i="1"/>
  <c r="I70" i="1"/>
  <c r="J70" i="1"/>
  <c r="K70" i="1"/>
  <c r="I71" i="1"/>
  <c r="J71" i="1"/>
  <c r="K71" i="1"/>
  <c r="I72" i="1"/>
  <c r="J72" i="1"/>
  <c r="K72" i="1"/>
  <c r="I73" i="1"/>
  <c r="J73" i="1"/>
  <c r="K73" i="1"/>
  <c r="I74" i="1"/>
  <c r="J74" i="1"/>
  <c r="K74" i="1"/>
  <c r="I75" i="1"/>
  <c r="J75" i="1"/>
  <c r="K75" i="1"/>
  <c r="I76" i="1"/>
  <c r="J76" i="1"/>
  <c r="K76" i="1"/>
  <c r="I77" i="1"/>
  <c r="J77" i="1"/>
  <c r="K77" i="1"/>
  <c r="I78" i="1"/>
  <c r="J78" i="1"/>
  <c r="K78" i="1"/>
  <c r="K64" i="1"/>
  <c r="J64" i="1"/>
  <c r="I64" i="1"/>
  <c r="I54" i="1"/>
  <c r="J54" i="1"/>
  <c r="K54" i="1"/>
  <c r="I55" i="1"/>
  <c r="J55" i="1"/>
  <c r="K55" i="1"/>
  <c r="I56" i="1"/>
  <c r="J56" i="1"/>
  <c r="K56" i="1"/>
  <c r="I57" i="1"/>
  <c r="J57" i="1"/>
  <c r="K57" i="1"/>
  <c r="I58" i="1"/>
  <c r="J58" i="1"/>
  <c r="K58" i="1"/>
  <c r="I59" i="1"/>
  <c r="J59" i="1"/>
  <c r="K59" i="1"/>
  <c r="I60" i="1"/>
  <c r="J60" i="1"/>
  <c r="K60" i="1"/>
  <c r="I61" i="1"/>
  <c r="J61" i="1"/>
  <c r="K61" i="1"/>
  <c r="K53" i="1"/>
  <c r="J53" i="1"/>
  <c r="I53" i="1"/>
  <c r="I49" i="1"/>
  <c r="J49" i="1"/>
  <c r="K49" i="1"/>
  <c r="I50" i="1"/>
  <c r="J50" i="1"/>
  <c r="K50" i="1"/>
  <c r="I51" i="1"/>
  <c r="J51" i="1"/>
  <c r="K51" i="1"/>
  <c r="K48" i="1"/>
  <c r="J48" i="1"/>
  <c r="I48" i="1"/>
  <c r="I42" i="1"/>
  <c r="J42" i="1"/>
  <c r="K42" i="1"/>
  <c r="I43" i="1"/>
  <c r="J43" i="1"/>
  <c r="K43" i="1"/>
  <c r="I44" i="1"/>
  <c r="J44" i="1"/>
  <c r="K44" i="1"/>
  <c r="I45" i="1"/>
  <c r="J45" i="1"/>
  <c r="K45" i="1"/>
  <c r="I46" i="1"/>
  <c r="J46" i="1"/>
  <c r="K46" i="1"/>
  <c r="K41" i="1"/>
  <c r="J41" i="1"/>
  <c r="I41" i="1"/>
  <c r="I37" i="1"/>
  <c r="J37" i="1"/>
  <c r="K37" i="1"/>
  <c r="I38" i="1"/>
  <c r="J38" i="1"/>
  <c r="K38" i="1"/>
  <c r="I39" i="1"/>
  <c r="J39" i="1"/>
  <c r="K39" i="1"/>
  <c r="K36" i="1"/>
  <c r="J36" i="1"/>
  <c r="I36" i="1"/>
  <c r="I30" i="1"/>
  <c r="J30" i="1"/>
  <c r="K30" i="1"/>
  <c r="I31" i="1"/>
  <c r="J31" i="1"/>
  <c r="K31" i="1"/>
  <c r="I32" i="1"/>
  <c r="J32" i="1"/>
  <c r="K32" i="1"/>
  <c r="I33" i="1"/>
  <c r="J33" i="1"/>
  <c r="K33" i="1"/>
  <c r="I34" i="1"/>
  <c r="J34" i="1"/>
  <c r="K34" i="1"/>
  <c r="K29" i="1"/>
  <c r="J29" i="1"/>
  <c r="I2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K19" i="1"/>
  <c r="J19" i="1"/>
  <c r="I19" i="1"/>
  <c r="I15" i="1"/>
  <c r="J15" i="1"/>
  <c r="K15" i="1"/>
  <c r="I16" i="1"/>
  <c r="J16" i="1"/>
  <c r="K16" i="1"/>
  <c r="I11" i="1"/>
  <c r="J11" i="1"/>
  <c r="K11" i="1"/>
  <c r="I12" i="1"/>
  <c r="J12" i="1"/>
  <c r="K12" i="1"/>
  <c r="I13" i="1"/>
  <c r="J13" i="1"/>
  <c r="K13" i="1"/>
  <c r="I14" i="1"/>
  <c r="J14" i="1"/>
  <c r="K14" i="1"/>
  <c r="K10" i="1"/>
  <c r="J10" i="1"/>
  <c r="I10" i="1"/>
  <c r="I8" i="1"/>
  <c r="J8" i="1"/>
  <c r="K8" i="1"/>
  <c r="K7" i="1"/>
  <c r="J7" i="1"/>
  <c r="I7" i="1"/>
  <c r="L312" i="1" l="1"/>
  <c r="L137" i="1"/>
  <c r="L227" i="1"/>
  <c r="L10" i="1"/>
  <c r="L34" i="1"/>
  <c r="L51" i="1"/>
  <c r="L230" i="1"/>
  <c r="L45" i="1"/>
  <c r="L53" i="1"/>
  <c r="L284" i="1"/>
  <c r="L289" i="1"/>
  <c r="L225" i="1"/>
  <c r="L245" i="1"/>
  <c r="L13" i="1"/>
  <c r="L25" i="1"/>
  <c r="L61" i="1"/>
  <c r="L117" i="1"/>
  <c r="L122" i="1"/>
  <c r="L291" i="1"/>
  <c r="L267" i="1"/>
  <c r="L96" i="1"/>
  <c r="L155" i="1"/>
  <c r="L189" i="1"/>
  <c r="L307" i="1"/>
  <c r="L49" i="1"/>
  <c r="L94" i="1"/>
  <c r="L29" i="1"/>
  <c r="L81" i="1"/>
  <c r="L119" i="1"/>
  <c r="L169" i="1"/>
  <c r="L237" i="1"/>
  <c r="L7" i="1"/>
  <c r="L168" i="1"/>
  <c r="L157" i="1"/>
  <c r="L141" i="1"/>
  <c r="L23" i="1"/>
  <c r="L97" i="1"/>
  <c r="L261" i="1"/>
  <c r="L266" i="1"/>
  <c r="L56" i="1"/>
  <c r="L41" i="1"/>
  <c r="L199" i="1"/>
  <c r="L191" i="1"/>
  <c r="L159" i="1"/>
  <c r="L143" i="1"/>
  <c r="L218" i="1"/>
  <c r="L202" i="1"/>
  <c r="L233" i="1"/>
  <c r="L24" i="1"/>
  <c r="L58" i="1"/>
  <c r="L30" i="1"/>
  <c r="L185" i="1"/>
  <c r="L281" i="1"/>
  <c r="L14" i="1"/>
  <c r="L253" i="1"/>
  <c r="L260" i="1"/>
  <c r="L91" i="1"/>
  <c r="L83" i="1"/>
  <c r="L105" i="1"/>
  <c r="L187" i="1"/>
  <c r="L131" i="1"/>
  <c r="L219" i="1"/>
  <c r="L8" i="1"/>
  <c r="L39" i="1"/>
  <c r="L50" i="1"/>
  <c r="L80" i="1"/>
  <c r="L90" i="1"/>
  <c r="L149" i="1"/>
  <c r="L221" i="1"/>
  <c r="L213" i="1"/>
  <c r="L231" i="1"/>
  <c r="L247" i="1"/>
  <c r="L239" i="1"/>
  <c r="L269" i="1"/>
  <c r="L295" i="1"/>
  <c r="L292" i="1"/>
  <c r="L75" i="1"/>
  <c r="L67" i="1"/>
  <c r="L46" i="1"/>
  <c r="L54" i="1"/>
  <c r="L15" i="1"/>
  <c r="L21" i="1"/>
  <c r="L115" i="1"/>
  <c r="L107" i="1"/>
  <c r="L184" i="1"/>
  <c r="L173" i="1"/>
  <c r="L158" i="1"/>
  <c r="L209" i="1"/>
  <c r="L232" i="1"/>
  <c r="L248" i="1"/>
  <c r="L240" i="1"/>
  <c r="L252" i="1"/>
  <c r="L171" i="1"/>
  <c r="L112" i="1"/>
  <c r="L139" i="1"/>
  <c r="L214" i="1"/>
  <c r="L273" i="1"/>
  <c r="L304" i="1"/>
  <c r="L153" i="1"/>
  <c r="L145" i="1"/>
  <c r="L92" i="1"/>
  <c r="L99" i="1"/>
  <c r="L98" i="1" s="1"/>
  <c r="L211" i="1"/>
  <c r="L203" i="1"/>
  <c r="L229" i="1"/>
  <c r="L27" i="1"/>
  <c r="L32" i="1"/>
  <c r="L60" i="1"/>
  <c r="L89" i="1"/>
  <c r="L111" i="1"/>
  <c r="L136" i="1"/>
  <c r="L293" i="1"/>
  <c r="L305" i="1"/>
  <c r="L113" i="1"/>
  <c r="L102" i="1"/>
  <c r="L279" i="1"/>
  <c r="L287" i="1"/>
  <c r="L22" i="1"/>
  <c r="L73" i="1"/>
  <c r="L125" i="1"/>
  <c r="L167" i="1"/>
  <c r="L154" i="1"/>
  <c r="L258" i="1"/>
  <c r="L259" i="1"/>
  <c r="L277" i="1"/>
  <c r="L283" i="1"/>
  <c r="L290" i="1"/>
  <c r="K313" i="1"/>
  <c r="L268" i="1"/>
  <c r="J313" i="1"/>
  <c r="L20" i="1"/>
  <c r="L72" i="1"/>
  <c r="L88" i="1"/>
  <c r="L106" i="1"/>
  <c r="L193" i="1"/>
  <c r="L183" i="1"/>
  <c r="L175" i="1"/>
  <c r="L170" i="1"/>
  <c r="L165" i="1"/>
  <c r="L135" i="1"/>
  <c r="L223" i="1"/>
  <c r="L215" i="1"/>
  <c r="L207" i="1"/>
  <c r="L249" i="1"/>
  <c r="L241" i="1"/>
  <c r="L236" i="1"/>
  <c r="L275" i="1"/>
  <c r="L31" i="1"/>
  <c r="L43" i="1"/>
  <c r="L77" i="1"/>
  <c r="L69" i="1"/>
  <c r="L85" i="1"/>
  <c r="L116" i="1"/>
  <c r="L195" i="1"/>
  <c r="L190" i="1"/>
  <c r="L180" i="1"/>
  <c r="L147" i="1"/>
  <c r="L142" i="1"/>
  <c r="L204" i="1"/>
  <c r="L226" i="1"/>
  <c r="L254" i="1"/>
  <c r="L16" i="1"/>
  <c r="L33" i="1"/>
  <c r="L74" i="1"/>
  <c r="L66" i="1"/>
  <c r="L82" i="1"/>
  <c r="L118" i="1"/>
  <c r="L177" i="1"/>
  <c r="L129" i="1"/>
  <c r="L217" i="1"/>
  <c r="L243" i="1"/>
  <c r="L303" i="1"/>
  <c r="L71" i="1"/>
  <c r="L87" i="1"/>
  <c r="L179" i="1"/>
  <c r="L174" i="1"/>
  <c r="L222" i="1"/>
  <c r="L288" i="1"/>
  <c r="L297" i="1"/>
  <c r="L308" i="1"/>
  <c r="L57" i="1"/>
  <c r="L76" i="1"/>
  <c r="L68" i="1"/>
  <c r="L84" i="1"/>
  <c r="L124" i="1"/>
  <c r="L197" i="1"/>
  <c r="L161" i="1"/>
  <c r="L65" i="1"/>
  <c r="L163" i="1"/>
  <c r="L151" i="1"/>
  <c r="L208" i="1"/>
  <c r="L302" i="1"/>
  <c r="L311" i="1"/>
  <c r="L11" i="1"/>
  <c r="L26" i="1"/>
  <c r="L38" i="1"/>
  <c r="L78" i="1"/>
  <c r="L70" i="1"/>
  <c r="L86" i="1"/>
  <c r="L109" i="1"/>
  <c r="L186" i="1"/>
  <c r="L181" i="1"/>
  <c r="L138" i="1"/>
  <c r="L133" i="1"/>
  <c r="L255" i="1"/>
  <c r="L264" i="1"/>
  <c r="L294" i="1"/>
  <c r="L298" i="1"/>
  <c r="L310" i="1"/>
  <c r="L108" i="1"/>
  <c r="L192" i="1"/>
  <c r="L144" i="1"/>
  <c r="L110" i="1"/>
  <c r="L103" i="1"/>
  <c r="L123" i="1"/>
  <c r="L194" i="1"/>
  <c r="L178" i="1"/>
  <c r="L162" i="1"/>
  <c r="L146" i="1"/>
  <c r="L130" i="1"/>
  <c r="L201" i="1"/>
  <c r="L212" i="1"/>
  <c r="L205" i="1"/>
  <c r="L244" i="1"/>
  <c r="L276" i="1"/>
  <c r="L210" i="1"/>
  <c r="L242" i="1"/>
  <c r="L196" i="1"/>
  <c r="L164" i="1"/>
  <c r="L148" i="1"/>
  <c r="L132" i="1"/>
  <c r="L246" i="1"/>
  <c r="L278" i="1"/>
  <c r="L160" i="1"/>
  <c r="L274" i="1"/>
  <c r="L19" i="1"/>
  <c r="L42" i="1"/>
  <c r="L101" i="1"/>
  <c r="L114" i="1"/>
  <c r="L198" i="1"/>
  <c r="L182" i="1"/>
  <c r="L166" i="1"/>
  <c r="L150" i="1"/>
  <c r="L134" i="1"/>
  <c r="L216" i="1"/>
  <c r="L280" i="1"/>
  <c r="L176" i="1"/>
  <c r="L12" i="1"/>
  <c r="L36" i="1"/>
  <c r="L44" i="1"/>
  <c r="L55" i="1"/>
  <c r="L64" i="1"/>
  <c r="L95" i="1"/>
  <c r="L128" i="1"/>
  <c r="L152" i="1"/>
  <c r="L235" i="1"/>
  <c r="L263" i="1"/>
  <c r="L272" i="1"/>
  <c r="L301" i="1"/>
  <c r="L37" i="1"/>
  <c r="L48" i="1"/>
  <c r="L59" i="1"/>
  <c r="L120" i="1"/>
  <c r="L104" i="1"/>
  <c r="L188" i="1"/>
  <c r="L172" i="1"/>
  <c r="L156" i="1"/>
  <c r="L140" i="1"/>
  <c r="L220" i="1"/>
  <c r="L206" i="1"/>
  <c r="L238" i="1"/>
  <c r="L270" i="1"/>
  <c r="L286" i="1"/>
  <c r="L93" i="1" l="1"/>
  <c r="L282" i="1"/>
  <c r="L6" i="1"/>
  <c r="L47" i="1"/>
  <c r="L309" i="1"/>
  <c r="L224" i="1"/>
  <c r="L306" i="1"/>
  <c r="L28" i="1"/>
  <c r="L296" i="1"/>
  <c r="L262" i="1"/>
  <c r="L300" i="1"/>
  <c r="L52" i="1"/>
  <c r="L257" i="1"/>
  <c r="L40" i="1"/>
  <c r="L35" i="1"/>
  <c r="L121" i="1"/>
  <c r="L265" i="1"/>
  <c r="L271" i="1"/>
  <c r="L79" i="1"/>
  <c r="L234" i="1"/>
  <c r="L9" i="1"/>
  <c r="L127" i="1"/>
  <c r="L228" i="1"/>
  <c r="L285" i="1"/>
  <c r="L100" i="1"/>
  <c r="L200" i="1"/>
  <c r="L251" i="1"/>
  <c r="L250" i="1" s="1"/>
  <c r="L63" i="1"/>
  <c r="L18" i="1"/>
  <c r="L17" i="1" l="1"/>
  <c r="L299" i="1"/>
  <c r="L256" i="1"/>
  <c r="L126" i="1"/>
  <c r="L62" i="1"/>
  <c r="L313" i="1" l="1"/>
</calcChain>
</file>

<file path=xl/sharedStrings.xml><?xml version="1.0" encoding="utf-8"?>
<sst xmlns="http://schemas.openxmlformats.org/spreadsheetml/2006/main" count="1507" uniqueCount="945">
  <si>
    <t>Obra</t>
  </si>
  <si>
    <t>Bancos</t>
  </si>
  <si>
    <t>B.D.I.</t>
  </si>
  <si>
    <t>Encargos Sociais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</si>
  <si>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</si>
  <si>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</si>
  <si>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</si>
  <si>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</si>
  <si>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</si>
  <si>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</si>
  <si>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</si>
  <si>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</si>
  <si>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</si>
  <si>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M. O.</t>
  </si>
  <si>
    <t>MAT.</t>
  </si>
  <si>
    <t xml:space="preserve"> 1 </t>
  </si>
  <si>
    <t>ADMINISTRAÇÃO LOCAL E CANTEIRO DE OBRAS</t>
  </si>
  <si>
    <t xml:space="preserve"> 1.1 </t>
  </si>
  <si>
    <t xml:space="preserve"> CPU 02 PJ </t>
  </si>
  <si>
    <t>Próprio</t>
  </si>
  <si>
    <t>ADMINISTRAÇÃO DO CANTEIRO DE OBRAS, CONTEMPLANDO ENGENHEIRO CIVIL PLENO, MESTRE DE OBRAS, TÉCNICO EM SEGURANÇA DO TRABALHO, SERVENTE DE OBRAS PARA LIMPEZA PERMANENTE</t>
  </si>
  <si>
    <t>UN</t>
  </si>
  <si>
    <t xml:space="preserve"> 1.2 </t>
  </si>
  <si>
    <t xml:space="preserve"> CPU 03 PJ </t>
  </si>
  <si>
    <t>CANTEIRO DE OBRAS, CONTEMPLANDO ESCRITÓRIO DE OBRA, ALMOXARIFADO, TELHEIRO ABERTO DE APOIO A PRODUÇÃO, SANITÁRIOS E ENTRADA PROVISÓRIA DE ÁGUA E ENERGIA</t>
  </si>
  <si>
    <t xml:space="preserve"> 2 </t>
  </si>
  <si>
    <t>SERVIÇOS INICIAIS, TÉCNICOS E EQUIPAMENTOS</t>
  </si>
  <si>
    <t xml:space="preserve"> 2.1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</si>
  <si>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</si>
  <si>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</si>
  <si>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</si>
  <si>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</si>
  <si>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2.2 </t>
  </si>
  <si>
    <t xml:space="preserve"> 74077/003 </t>
  </si>
  <si>
    <t>LOCACAO CONVENCIONAL DE OBRA, ATRAVÉS DE GABARITO DE TABUAS CORRIDAS PONTALETADAS, COM REAPROVEITAMENTO DE 3 VEZES.</t>
  </si>
  <si>
    <t xml:space="preserve"> 2.3 </t>
  </si>
  <si>
    <t xml:space="preserve"> EVF 1.016 </t>
  </si>
  <si>
    <t>Programa de Gerenciamento de Riscos (PGR) referente ao canteiro de obras contemplando todos os documentos e exigências previstos no item 18.4.3 da NR-18 e demais normas técnicas pertinentes.</t>
  </si>
  <si>
    <t>UNID</t>
  </si>
  <si>
    <t xml:space="preserve"> 2.4 </t>
  </si>
  <si>
    <t xml:space="preserve"> QUAD-ELE-003 </t>
  </si>
  <si>
    <t>ELABORAÇÃO E EXECUÇÃO DE PLANO DE GERENCIAMNETO DE RESIDUOS SÓLIDOS  E RELATORIO FOTOGRAFICO COM ART</t>
  </si>
  <si>
    <t xml:space="preserve"> 2.5 </t>
  </si>
  <si>
    <t xml:space="preserve"> 97063 </t>
  </si>
  <si>
    <t>MONTAGEM E DESMONTAGEM DE ANDAIME MODULAR FACHADEIRO, COM PISO METÁLICO, PARA EDIFÍCIOS COM MULTIPLOS PAVIMENTOS (EXCLUSIVE ANDAIME E LIMPEZA). AF_03/2024</t>
  </si>
  <si>
    <t xml:space="preserve"> 2.6 </t>
  </si>
  <si>
    <t xml:space="preserve"> 00020193 </t>
  </si>
  <si>
    <t>LOCACAO DE ANDAIME METALICO TIPO FACHADEIRO, PECAS COM APROXIMADAMENTE 1,20 M DE LARGURA E 2,0 M DE ALTURA, INCLUINDO DIAGONAIS EM X, BARRAS DE LIGACAO, SAPATAS E DEMAIS ITENS NECESSARIOS A MONTAGEM (NAO INCLUI INSTALACAO)</t>
  </si>
  <si>
    <t>M2XMES</t>
  </si>
  <si>
    <t xml:space="preserve"> 2.7 </t>
  </si>
  <si>
    <t xml:space="preserve"> SEG 02 </t>
  </si>
  <si>
    <t>LOCAÇÃO DE PLATAFORMA TESOURA SKYJACK OU EQUIVALENTE (ALCANCE 8M)</t>
  </si>
  <si>
    <t>mês</t>
  </si>
  <si>
    <t xml:space="preserve"> 3 </t>
  </si>
  <si>
    <t>DEMOLIÇÕES/MOVIMENTAÇÃO DE TERRA</t>
  </si>
  <si>
    <t xml:space="preserve"> 3.1 </t>
  </si>
  <si>
    <t>DEMOLIÇÕES</t>
  </si>
  <si>
    <t xml:space="preserve"> 3.1.1 </t>
  </si>
  <si>
    <t xml:space="preserve"> 97649 </t>
  </si>
  <si>
    <t>REMOÇÃO DE TELHAS DE FIBROCIMENTO E METÁLICA, INCLUSO TERÇA EM ELEMENTO PRÉ-MOLDADO, DE FORMA MECANIZADA, COM USO DE GUINDASTE, COM REAPROVEITAMENTO. AF_09/2023</t>
  </si>
  <si>
    <t xml:space="preserve"> 3.1.2 </t>
  </si>
  <si>
    <t xml:space="preserve"> 97658 </t>
  </si>
  <si>
    <t>REMOÇÃO DE TESOURAS METÁLICAS, COM VÃO MENOR QUE 8M, DE FORMA MECANIZADA, COM REAPROVEITAMENTO. AF_09/2023</t>
  </si>
  <si>
    <t xml:space="preserve"> 3.1.3 </t>
  </si>
  <si>
    <t xml:space="preserve"> 104797 </t>
  </si>
  <si>
    <t>REMOÇAO DE ESTRUTURAS DE CONCRETO (VIGAS E PILARES), DE FORMA MECANIZADA, COM REAPROVEITAMENTO. AF_09/2023</t>
  </si>
  <si>
    <t>M</t>
  </si>
  <si>
    <t xml:space="preserve"> 3.1.4 </t>
  </si>
  <si>
    <t xml:space="preserve"> 97644 </t>
  </si>
  <si>
    <t>REMOÇÃO DE PORTAS, DE FORMA MANUAL, SEM REAPROVEITAMENTO. AF_09/2023</t>
  </si>
  <si>
    <t xml:space="preserve"> 3.1.5 </t>
  </si>
  <si>
    <t xml:space="preserve"> 97645 </t>
  </si>
  <si>
    <t>REMOÇÃO DE JANELAS, DE FORMA MANUAL, SEM REAPROVEITAMENTO. AF_09/2023</t>
  </si>
  <si>
    <t xml:space="preserve"> 3.1.6 </t>
  </si>
  <si>
    <t xml:space="preserve"> 97663 </t>
  </si>
  <si>
    <t>REMOÇÃO DE LOUÇAS, DE FORMA MANUAL, SEM REAPROVEITAMENTO. AF_09/2023</t>
  </si>
  <si>
    <t xml:space="preserve"> 3.1.7 </t>
  </si>
  <si>
    <t xml:space="preserve"> 97625 </t>
  </si>
  <si>
    <t>DEMOLIÇÃO DE ALVENARIA PARA QUALQUER TIPO DE BLOCO, DE FORMA MECANIZADA, SEM REAPROVEITAMENTO. AF_09/2023</t>
  </si>
  <si>
    <t>m³</t>
  </si>
  <si>
    <t xml:space="preserve"> 3.1.8 </t>
  </si>
  <si>
    <t xml:space="preserve"> 97631 </t>
  </si>
  <si>
    <t>DEMOLIÇÃO DE REVESTIMENTO CERÂMICO E ARGAMASSAS, DE FORMA MANUAL, SEM REAPROVEITAMENTO. AF_09/2023</t>
  </si>
  <si>
    <t xml:space="preserve"> 3.1.9 </t>
  </si>
  <si>
    <t xml:space="preserve"> 97629 </t>
  </si>
  <si>
    <t>DEMOLIÇÃO DE LAJES, EM CONCRETO ARMADO, DE FORMA MECANIZADA COM MARTELETE, SEM REAPROVEITAMENTO. AF_09/2023</t>
  </si>
  <si>
    <t xml:space="preserve"> 3.2 </t>
  </si>
  <si>
    <t>MOVIMENTAÇÃO DE TERRA</t>
  </si>
  <si>
    <t xml:space="preserve"> 3.2.1 </t>
  </si>
  <si>
    <t xml:space="preserve"> 90091 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</si>
  <si>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</si>
  <si>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 xml:space="preserve"> 3.2.2 </t>
  </si>
  <si>
    <t xml:space="preserve"> 93358 </t>
  </si>
  <si>
    <t>ESCAVAÇÃO MANUAL DE VALA COM PROFUNDIDADE MENOR OU IGUAL A 1,30 M. AF_02/2021</t>
  </si>
  <si>
    <t xml:space="preserve"> 3.2.3 </t>
  </si>
  <si>
    <t xml:space="preserve"> 97914 </t>
  </si>
  <si>
    <t>TRANSPORTE COM CAMINHÃO BASCULANTE DE 6 M³, EM VIA URBANA PAVIMENTADA, DMT ATÉ 3 KM (UNIDADE: M3XKM). AF_07/2020</t>
  </si>
  <si>
    <t>M3XKM</t>
  </si>
  <si>
    <t xml:space="preserve"> 3.2.4 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</si>
  <si>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</si>
  <si>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</si>
  <si>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3.2.5 </t>
  </si>
  <si>
    <t xml:space="preserve"> 101622 </t>
  </si>
  <si>
    <t>PREPARO DE FUNDO DE VALA COM LARGURA MENOR QUE 1,5 M, COM CAMADA DE AREIA, LANÇAMENTO MECANIZADO. AF_08/2020</t>
  </si>
  <si>
    <t xml:space="preserve"> 3.2.6 </t>
  </si>
  <si>
    <t xml:space="preserve"> 2.066 </t>
  </si>
  <si>
    <t>SBC (023716) REMOÇÃO E TRANSPORTE DE ENTULHO PARA ATERRO LICENCIADO</t>
  </si>
  <si>
    <t>M³</t>
  </si>
  <si>
    <t xml:space="preserve"> 4 </t>
  </si>
  <si>
    <t>INFRAESTRUTURA/FUNDAÇÕES</t>
  </si>
  <si>
    <t xml:space="preserve"> 4.1 </t>
  </si>
  <si>
    <t xml:space="preserve"> 96616 </t>
  </si>
  <si>
    <t>LASTRO DE CONCRETO MAGRO, APLICADO EM BLOCOS DE COROAMENTO, VIGAS BALDRAMES E CAIXAS DE INSPEÇÃO DE ESGOTO. AF_01/2024</t>
  </si>
  <si>
    <t xml:space="preserve"> 4.2 </t>
  </si>
  <si>
    <t xml:space="preserve"> 100896 </t>
  </si>
  <si>
    <t>REFERÊNCIA SINAPI (100896) - ESTACA ESCAVADA MECANICAMENTE, SEM FLUIDO ESTABILIZANTE, COM 30CM DE DIÂMETRO, CONCRETO 30 MPa LANÇADO POR CAMINHÃO BETONEIRA, ARMADA, COMPLETA. AF_01/2020_PA</t>
  </si>
  <si>
    <t xml:space="preserve"> 4.3 </t>
  </si>
  <si>
    <t xml:space="preserve"> 96557 </t>
  </si>
  <si>
    <t>BLOCO DE COROAMENTO, FCK 30 MPA, COMPLETO, FORMA, ARMADURA E CONCRETO 30 MPa COM USO DE BOMBA - LANÇAMENTO, ADENSAMENTO E ACABAMENTO. AF_01/2024</t>
  </si>
  <si>
    <t xml:space="preserve"> 4.4 </t>
  </si>
  <si>
    <t xml:space="preserve"> EST01 </t>
  </si>
  <si>
    <t>VIGA BALDRAME EM CONCRETO ARMADO, COMPLETO, FORMA, ARMADURA E CONCRETO FCK = 30 MPA, COM USO DE BOMBA - LANÇAMENTO, ADENSAMENTO E ACABAMENTO. AF_02/2022_PS</t>
  </si>
  <si>
    <t xml:space="preserve"> 5 </t>
  </si>
  <si>
    <t>SUPERESTRUTURA</t>
  </si>
  <si>
    <t xml:space="preserve"> 5.1 </t>
  </si>
  <si>
    <t xml:space="preserve"> EST06 </t>
  </si>
  <si>
    <t>REFERÊNCIA SINAPI (103672) - PILAR EM CONCRETO ARMADO, COMPLETO, FORMA, ARMADURA E CONCRETO FCK = 30 MPA, COM USO DE BOMBA - LANÇAMENTO, ADENSAMENTO E ACABAMENTO. AF_02/2022_PS</t>
  </si>
  <si>
    <t xml:space="preserve"> 5.2 </t>
  </si>
  <si>
    <t xml:space="preserve"> EST04 </t>
  </si>
  <si>
    <t>REFERÊNCIA SINAPI (103674) - VIGA EM CONCRETO ARMADO, COMPLETO, FORMA, ARMADURA E CONCRETO FCK = 30 MPA, COM USO DE BOMBA - LANÇAMENTO, ADENSAMENTO E ACABAMENTO. AF_02/2022_PS</t>
  </si>
  <si>
    <t xml:space="preserve"> 5.3 </t>
  </si>
  <si>
    <t xml:space="preserve"> 101963 </t>
  </si>
  <si>
    <t>LAJE PRÉ-MOLDADA, ENCHIMENTO EM CERÂMICA, VIGOTA COM ARMADURA 3x6MM E CONCRETO C30 MPA, ALTURA TOTAL DA LAJE (ENCHIMENTO+CAPA) = 12 (8+4), ARMADA COM TELA SOLDADA Q-92, CONCRETO USINADO C30 MPA, COM USO DE BOMBA, LANÇAMENTO, ADENSAMENTO E ACABAMENTO. AF_11/2020_PA</t>
  </si>
  <si>
    <t xml:space="preserve"> 5.4 </t>
  </si>
  <si>
    <t xml:space="preserve"> EST07 </t>
  </si>
  <si>
    <t>REFERÊNCIA SINAPI (102074) ESCADA EM CONCRETO ARMADO USINADO, FCK 30 MPA, COMPLETA, FÔRMA, ARMADURA, E CONCRETAGEM, LANÇAMENTO, ADENSAMENTO E ACABAMENTO.</t>
  </si>
  <si>
    <t xml:space="preserve"> 5.5 </t>
  </si>
  <si>
    <t xml:space="preserve"> EST08 </t>
  </si>
  <si>
    <t>REFERÊNCIA SINAPI (101963) - LAJE PRÉ-MOLDADA TRELIÇADA, PARA ARQUIBANCADA, COMPOSTO POR VIGOTAS TRELIÇADAS DE LARGURAS 17.5, 20.0 E 22.0, ALTURA TOTAL DA LAJE DE 12 CM (3+9), COMPLETA, COM FORMA, ARMADURA, CONCRETO C30, LANÇAMENTO, ADENSAMENTO E ACABAMENTO. AF_11/2020_PA</t>
  </si>
  <si>
    <t xml:space="preserve"> 5.6 </t>
  </si>
  <si>
    <t xml:space="preserve"> ESG03 </t>
  </si>
  <si>
    <t>REFERÊNCIA SINAPI (103675) - LAJE MACIÇA EM CONCRETO ARMADO, FCK=30 MPA, COM USO DE BOMBA, COMPLETA - FORMA, ARMADURA, LANÇAMENTO, ADENSAMENTO, ACABAMENTO. AF_02/2022_PS</t>
  </si>
  <si>
    <t xml:space="preserve"> 6 </t>
  </si>
  <si>
    <t>VEDAÇÃO/DIVISÓRIAS/ALVENARIA</t>
  </si>
  <si>
    <t xml:space="preserve"> 6.1 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</si>
  <si>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</si>
  <si>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</si>
  <si>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6.2 </t>
  </si>
  <si>
    <t xml:space="preserve"> 105023 </t>
  </si>
  <si>
    <t>VERGA MOLDADA IN LOCO EM CONCRETO, ESPESSURA DE *15* CM. AF_03/2024</t>
  </si>
  <si>
    <t xml:space="preserve"> 6.3 </t>
  </si>
  <si>
    <t xml:space="preserve"> 105029 </t>
  </si>
  <si>
    <t>CONTRAVERGA MOLDADA IN LOCO EM CONCRETO, ESPESSURA DE *15* CM. AF_03/2024</t>
  </si>
  <si>
    <t xml:space="preserve"> 6.4 </t>
  </si>
  <si>
    <t xml:space="preserve"> 101159 </t>
  </si>
  <si>
    <t>ALVENARIA DE VEDAÇÃO DE BLOCOS CERÂMICOS MACIÇOS DE 5X10X20CM (ESPESSURA 10CM) E ARGAMASSA DE ASSENTAMENTO COM PREPARO EM BETONEIRA. AF_05/2020</t>
  </si>
  <si>
    <t xml:space="preserve"> 7 </t>
  </si>
  <si>
    <t>COBERTURA E BRISE METÁLICO</t>
  </si>
  <si>
    <t xml:space="preserve"> 7.1 </t>
  </si>
  <si>
    <t xml:space="preserve"> 94216 </t>
  </si>
  <si>
    <t>TELHAMENTO COM TELHA METÁLICA TERMOACÚSTICA E = 30 MM, COM ATÉ 2 ÁGUAS, INCLUSO IÇAMENTO. AF_07/2019</t>
  </si>
  <si>
    <t xml:space="preserve"> 7.2 </t>
  </si>
  <si>
    <t xml:space="preserve"> 94229 </t>
  </si>
  <si>
    <t>CALHA EM CHAPA DE AÇO GALVANIZADO NÚMERO 24, DESENVOLVIMENTO DE 100 CM, INCLUSO TRANSPORTE VERTICAL. AF_07/2019</t>
  </si>
  <si>
    <t xml:space="preserve"> 7.3 </t>
  </si>
  <si>
    <t xml:space="preserve"> 84042 </t>
  </si>
  <si>
    <t>CALHA DE CONCRETO,  SEÇÃO INTERNA 50X20 CM, ESPESSURA DE 8 CM, PREPARADO EM BETONEIRA E CIMENTADO LISO EXECUTADO COM ARGAMASSA TRACO 1:4 (CIMENTO E AREIA MEDIA NAO PENEIRADA), PREPARO MANUAL</t>
  </si>
  <si>
    <t xml:space="preserve"> 7.4 </t>
  </si>
  <si>
    <t xml:space="preserve"> 100480 </t>
  </si>
  <si>
    <t>ARGAMASSA TRAÇO 1:3 (EM VOLUME DE CIMENTO E AREIA MÉDIA ÚMIDA) COM ADIÇÃO DE IMPERMEABILIZANTE, PREPARO MANUAL, PARA REGULARIZAÇÃO DE CALHA EM CONCRETO. AF_08/2019</t>
  </si>
  <si>
    <t xml:space="preserve"> 7.5 </t>
  </si>
  <si>
    <t xml:space="preserve"> 100775 </t>
  </si>
  <si>
    <t>ESTRUTURA TRELIÇADA DE COBERTURA, COM LIGAÇÕES SOLDADAS, INCLUSOS PERFIS METÁLICOS, TERÇAS, TIRANTES, CORRENTINHAS, CONTRAVENTAMENTOS, VIGAS DE CONTRAVENTAMENTO, BAIONETAS, INSERTOS, MÃOS-FRANCESAS, CHAPAS, COMPLETA, COM MÃO DE OBRA E TRANSPORTE E INSTALAÇÃO COM GUINDASTE - FORNECIMENTO E INSTALAÇÃO. AF_01/2020_P</t>
  </si>
  <si>
    <t>KG</t>
  </si>
  <si>
    <t xml:space="preserve"> 7.6 </t>
  </si>
  <si>
    <t xml:space="preserve"> EST10 </t>
  </si>
  <si>
    <t>REFERÊNCIA SINAPI (100764) - BRISE METÁLICO EM PERFIL DE AÇO GALVANIZADO 100X15X8X2, FIXADO EM PERFIL DE SUPORTE 30X30X2.25, CONFORME PROJETO, INCLUSO FUNDO, COM CONEXÕES SOLDADAS, INCLUSOS MÃO DE OBRA, TRANSPORTE E IÇAMENTO UTILIZANDO GUINDASTE - FORNECIMENTO E INSTALAÇÃO. AF_01/2020_PA</t>
  </si>
  <si>
    <t xml:space="preserve"> 7.7 </t>
  </si>
  <si>
    <t xml:space="preserve"> 100747 </t>
  </si>
  <si>
    <t>PINTURA COM TINTA ALQUÍDICA DE ACABAMENTO (ESMALTE SINTÉTICO FOSCO) PULVERIZADA SOBRE PERFIL METÁLICO EXECUTADO EM FÁBRICA (DUAS DEMÃO). AF_01/2020_PE</t>
  </si>
  <si>
    <t xml:space="preserve"> 7.8 </t>
  </si>
  <si>
    <t xml:space="preserve"> 100327 </t>
  </si>
  <si>
    <t>CAPEAMENTO EM CHAPA DE AÇO GALVANIZADO NÚMERO 26, CORTE DE 33 CM, INCLUSO IÇAMENTO. AF_07/2019</t>
  </si>
  <si>
    <t xml:space="preserve"> 7.9 </t>
  </si>
  <si>
    <t xml:space="preserve"> FMR 6.024 </t>
  </si>
  <si>
    <t>REFERÊNCIA SINAPI (100327) - CAPA-MURO EM CHAPA DE AÇO GALVANIZADO NÚMERO 26, INCLUSO IÇAMENTO. AF_07/2019</t>
  </si>
  <si>
    <t xml:space="preserve"> 8 </t>
  </si>
  <si>
    <t>INSTALAÇÕES HIDROSSANITÁRIAS</t>
  </si>
  <si>
    <t xml:space="preserve"> 8.1 </t>
  </si>
  <si>
    <t>AGUA FRIA</t>
  </si>
  <si>
    <t xml:space="preserve"> 8.1.1 </t>
  </si>
  <si>
    <t xml:space="preserve"> 89402 </t>
  </si>
  <si>
    <t>TUBO, PVC, SOLDÁVEL, DN 25MM, INSTALADO EM RAMAL DE DISTRIBUIÇÃO DE ÁGUA - FORNECIMENTO E INSTALAÇÃO. AF_06/2022</t>
  </si>
  <si>
    <t xml:space="preserve"> 8.1.2 </t>
  </si>
  <si>
    <t xml:space="preserve"> 89403 </t>
  </si>
  <si>
    <t>TUBO, PVC, SOLDÁVEL, DN 32MM, INSTALADO EM RAMAL DE DISTRIBUIÇÃO DE ÁGUA - FORNECIMENTO E INSTALAÇÃO. AF_06/2022</t>
  </si>
  <si>
    <t xml:space="preserve"> 8.1.3 </t>
  </si>
  <si>
    <t xml:space="preserve"> 103978 </t>
  </si>
  <si>
    <t>TUBO, PVC, SOLDÁVEL, DN 40MM, INSTALADO EM RAMAL DE DISTRIBUIÇÃO DE ÁGUA - FORNECIMENTO E INSTALAÇÃO. AF_06/2022</t>
  </si>
  <si>
    <t xml:space="preserve"> 8.1.4 </t>
  </si>
  <si>
    <t xml:space="preserve"> 103979 </t>
  </si>
  <si>
    <t>TUBO, PVC, SOLDÁVEL, DN 50MM, INSTALADO EM RAMAL DE DISTRIBUIÇÃO DE ÁGUA - FORNECIMENTO E INSTALAÇÃO. AF_06/2022</t>
  </si>
  <si>
    <t xml:space="preserve"> 8.1.5 </t>
  </si>
  <si>
    <t xml:space="preserve"> 89450 </t>
  </si>
  <si>
    <t>TUBO, PVC, SOLDÁVEL, DN 60MM, INSTALADO EM PRUMADA DE ÁGUA - FORNECIMENTO E INSTALAÇÃO. AF_06/2022</t>
  </si>
  <si>
    <t xml:space="preserve"> 8.1.6 </t>
  </si>
  <si>
    <t xml:space="preserve"> 94498 </t>
  </si>
  <si>
    <t>REGISTRO DE GAVETA BRUTO, LATÃO, ROSCÁVEL, 2" - FORNECIMENTO E INSTALAÇÃO. AF_08/2021</t>
  </si>
  <si>
    <t xml:space="preserve"> 8.1.7 </t>
  </si>
  <si>
    <t xml:space="preserve"> 94792 </t>
  </si>
  <si>
    <t>REGISTRO DE GAVETA BRUTO, LATÃO, ROSCÁVEL, 1", COM ACABAMENTO E CANOPLA CROMADOS - FORNECIMENTO E INSTALAÇÃO. AF_08/2021</t>
  </si>
  <si>
    <t xml:space="preserve"> 8.1.8 </t>
  </si>
  <si>
    <t xml:space="preserve"> 94794 </t>
  </si>
  <si>
    <t>REGISTRO DE GAVETA BRUTO, LATÃO, ROSCÁVEL, 1 1/2", COM ACABAMENTO E CANOPLA CROMADOS - FORNECIMENTO E INSTALAÇÃO. AF_08/2021</t>
  </si>
  <si>
    <t xml:space="preserve"> 8.1.9 </t>
  </si>
  <si>
    <t xml:space="preserve"> 89987 </t>
  </si>
  <si>
    <t>REGISTRO DE GAVETA BRUTO, LATÃO, ROSCÁVEL, 3/4", COM ACABAMENTO E CANOPLA CROMADOS - FORNECIMENTO E INSTALAÇÃO. AF_08/2021</t>
  </si>
  <si>
    <t xml:space="preserve"> 8.1.10 </t>
  </si>
  <si>
    <t xml:space="preserve"> 8211 </t>
  </si>
  <si>
    <t>ORSE</t>
  </si>
  <si>
    <t>Ducha higiênica com registro metálico</t>
  </si>
  <si>
    <t>un</t>
  </si>
  <si>
    <t xml:space="preserve"> 8.1.11 </t>
  </si>
  <si>
    <t xml:space="preserve"> 94491 </t>
  </si>
  <si>
    <t>REGISTRO DE ESFERA, PVC, SOLDÁVEL, COM VOLANTE, DN  40 MM - FORNECIMENTO E INSTALAÇÃO. AF_08/2021</t>
  </si>
  <si>
    <t xml:space="preserve"> 8.1.12 </t>
  </si>
  <si>
    <t xml:space="preserve"> 99635 </t>
  </si>
  <si>
    <t>VÁLVULA DE DESCARGA METÁLICA, BASE 1 1/2", ACABAMENTO METALICO CROMADO - FORNECIMENTO E INSTALAÇÃO. AF_08/2021</t>
  </si>
  <si>
    <t xml:space="preserve"> 8.1.13 </t>
  </si>
  <si>
    <t xml:space="preserve"> 94492 </t>
  </si>
  <si>
    <t>REGISTRO DE ESFERA, PVC, SOLDÁVEL, COM VOLANTE, DN  50 MM - FORNECIMENTO E INSTALAÇÃO. AF_08/2021</t>
  </si>
  <si>
    <t xml:space="preserve"> 8.1.14 </t>
  </si>
  <si>
    <t xml:space="preserve"> 94493 </t>
  </si>
  <si>
    <t>REGISTRO DE ESFERA, PVC, SOLDÁVEL, COM VOLANTE, DN  60 MM - FORNECIMENTO E INSTALAÇÃO. AF_08/2021</t>
  </si>
  <si>
    <t xml:space="preserve"> 8.1.15 </t>
  </si>
  <si>
    <t xml:space="preserve"> 102610 </t>
  </si>
  <si>
    <t>CAIXA D´ÁGUA EM POLIETILENO, 3000 LITROS, INCLUSO TORNEIRA BOIA, COMPLETA - FORNECIMENTO E INSTALAÇÃO. AF_06/2021</t>
  </si>
  <si>
    <t xml:space="preserve"> 8.2 </t>
  </si>
  <si>
    <t>ESGOTO SANITÁRIO</t>
  </si>
  <si>
    <t xml:space="preserve"> 8.2.1 </t>
  </si>
  <si>
    <t xml:space="preserve"> 89711 </t>
  </si>
  <si>
    <t>TUBO PVC, SERIE NORMAL, ESGOTO PREDIAL, DN 40 MM, FORNECIDO E INSTALADO EM RAMAL DE DESCARGA OU RAMAL DE ESGOTO SANITÁRIO. AF_08/2022</t>
  </si>
  <si>
    <t xml:space="preserve"> 8.2.2 </t>
  </si>
  <si>
    <t xml:space="preserve"> 89712 </t>
  </si>
  <si>
    <t>TUBO PVC, SERIE NORMAL, ESGOTO PREDIAL, DN 50 MM, FORNECIDO E INSTALADO EM RAMAL DE DESCARGA OU RAMAL DE ESGOTO SANITÁRIO. AF_08/2022</t>
  </si>
  <si>
    <t xml:space="preserve"> 8.2.3 </t>
  </si>
  <si>
    <t xml:space="preserve"> 89713 </t>
  </si>
  <si>
    <t>TUBO PVC, SERIE NORMAL, ESGOTO PREDIAL, DN 75 MM, FORNECIDO E INSTALADO EM RAMAL DE DESCARGA OU RAMAL DE ESGOTO SANITÁRIO. AF_08/2022</t>
  </si>
  <si>
    <t xml:space="preserve"> 8.2.4 </t>
  </si>
  <si>
    <t xml:space="preserve"> 89714 </t>
  </si>
  <si>
    <t>TUBO PVC, SERIE NORMAL, ESGOTO PREDIAL, DN 100 MM, FORNECIDO E INSTALADO EM RAMAL DE DESCARGA OU RAMAL DE ESGOTO SANITÁRIO. AF_08/2022</t>
  </si>
  <si>
    <t xml:space="preserve"> 8.2.5 </t>
  </si>
  <si>
    <t xml:space="preserve"> 90695 </t>
  </si>
  <si>
    <t>TUBO DE PVC PARA REDE COLETORA DE ESGOTO DE PAREDE MACIÇA, DN 150 MM, JUNTA ELÁSTICA  - FORNECIMENTO E ASSENTAMENTO. AF_01/2021</t>
  </si>
  <si>
    <t xml:space="preserve"> 8.2.6 </t>
  </si>
  <si>
    <t xml:space="preserve"> 90696 </t>
  </si>
  <si>
    <t>TUBO DE PVC PARA REDE COLETORA DE ESGOTO DE PAREDE MACIÇA, DN 200 MM, JUNTA ELÁSTICA - FORNECIMENTO E ASSENTAMENTO. AF_01/2021</t>
  </si>
  <si>
    <t xml:space="preserve"> 8.2.7 </t>
  </si>
  <si>
    <t xml:space="preserve"> 89707 </t>
  </si>
  <si>
    <t>CAIXA SIFONADA, PVC, DN 150 X 150 X 50 MM, JUNTA ELÁSTICA, FORNECIDA E INSTALADA EM RAMAL DE DESCARGA OU EM RAMAL DE ESGOTO SANITÁRIO. AF_08/2022</t>
  </si>
  <si>
    <t xml:space="preserve"> 8.2.8 </t>
  </si>
  <si>
    <t xml:space="preserve"> 89708 </t>
  </si>
  <si>
    <t>CAIXA SIFONADA, PVC, DN 150 X 185 X 75 MM, JUNTA ELÁSTICA, FORNECIDA E INSTALADA EM RAMAL DE DESCARGA OU EM RAMAL DE ESGOTO SANITÁRIO. AF_08/2022</t>
  </si>
  <si>
    <t xml:space="preserve"> 8.2.9 </t>
  </si>
  <si>
    <t xml:space="preserve"> ESG01 </t>
  </si>
  <si>
    <t>REFERÊNCIA SINAPI (89708) - CAIXA SIFONADA, PVC, DN 250 X 230 X 75 MM, JUNTA ELÁSTICA, FORNECIDA E INSTALADA EM RAMAL DE DESCARGA OU EM RAMAL DE ESGOTO SANITÁRIO. AF_08/2022</t>
  </si>
  <si>
    <t xml:space="preserve"> 8.2.10 </t>
  </si>
  <si>
    <t xml:space="preserve"> 97903 </t>
  </si>
  <si>
    <t>CAIXA ENTERRADA HIDRÁULICA RETANGULAR EM ALVENARIA COM TIJOLOS CERÂMICOS MACIÇOS, DIMENSÕES INTERNAS: 0,8X0,8X0,8 M PARA REDE DE ESGOTO. AF_12/2020</t>
  </si>
  <si>
    <t xml:space="preserve"> 8.2.11 </t>
  </si>
  <si>
    <t xml:space="preserve"> ESR0 </t>
  </si>
  <si>
    <t>REFERENCIA SINAPI (98420/2022) POÇO DE VISITA CIRCULAR PARA ESGOTO, EM CONCRETO PRÉ-MOLDADO, DIÂMETRO INTERNO = 1,0 M, PROFUNDIDADE 1,35 M, INCLUINDO TAMPÃO DE FERRO FUNDIDO, DIÂMETRO DE 80 CM</t>
  </si>
  <si>
    <t xml:space="preserve"> 8.2.12 </t>
  </si>
  <si>
    <t xml:space="preserve"> ESR1 </t>
  </si>
  <si>
    <t>REFERENCIA SINAPI (98420/2022) POÇO DE VISITA CIRCULAR PARA ESGOTO, EM CONCRETO PRÉ-MOLDADO, DIÂMETRO INTERNO = 1,20 M, PROFUNDIDADE 1,60 M, INCLUINDO TAMPÃO DE FERRO FUNDIDO, DIÂMETRO DE 80 CM</t>
  </si>
  <si>
    <t xml:space="preserve"> 8.2.13 </t>
  </si>
  <si>
    <t xml:space="preserve"> ESR2 </t>
  </si>
  <si>
    <t>REFERENCIA SINAPI (98420/2022) POÇO DE VISITA CIRCULAR PARA ESGOTO, EM CONCRETO PRÉ-MOLDADO, DIÂMETRO INTERNO = 1,20 M, PROFUNDIDADE 2,00 M, INCLUINDO TAMPÃO DE FERRO FUNDIDO, DIÂMETRO DE 80 CM</t>
  </si>
  <si>
    <t xml:space="preserve"> 8.3 </t>
  </si>
  <si>
    <t>ESGOTO PLUVIAL</t>
  </si>
  <si>
    <t xml:space="preserve"> 8.3.1 </t>
  </si>
  <si>
    <t xml:space="preserve"> 89580 </t>
  </si>
  <si>
    <t>TUBO PVC, SÉRIE R, ÁGUA PLUVIAL, DN 150 MM, FORNECIDO E INSTALADO EM CONDUTORES VERTICAIS DE ÁGUAS PLUVIAIS. AF_06/2022</t>
  </si>
  <si>
    <t xml:space="preserve"> 8.3.2 </t>
  </si>
  <si>
    <t xml:space="preserve"> 8.3.3 </t>
  </si>
  <si>
    <t xml:space="preserve"> 99253 </t>
  </si>
  <si>
    <t>CAIXA ENTERRADA HIDRÁULICA RETANGULAR EM ALVENARIA COM TIJOLOS CERÂMICOS MACIÇOS, DIMENSÕES INTERNAS: 0,6X0,6X0,6 M PARA REDE DE DRENAGEM. AF_12/2020</t>
  </si>
  <si>
    <t xml:space="preserve"> 8.3.4 </t>
  </si>
  <si>
    <t xml:space="preserve"> 99257 </t>
  </si>
  <si>
    <t>CAIXA ENTERRADA HIDRÁULICA RETANGULAR EM ALVENARIA COM TIJOLOS CERÂMICOS MACIÇOS, DIMENSÕES INTERNAS: 1X1X1 M PARA REDE DE DRENAGEM. AF_12/2020</t>
  </si>
  <si>
    <t xml:space="preserve"> 8.4 </t>
  </si>
  <si>
    <t>VENTILAÇÃO</t>
  </si>
  <si>
    <t xml:space="preserve"> 8.4.1 </t>
  </si>
  <si>
    <t xml:space="preserve"> 89798 </t>
  </si>
  <si>
    <t>TUBO PVC, SERIE NORMAL, ESGOTO PREDIAL, DN 50 MM, FORNECIDO E INSTALADO EM PRUMADA DE ESGOTO SANITÁRIO OU VENTILAÇÃO, INCLUSO CONEXÕES. AF_08/2022</t>
  </si>
  <si>
    <t xml:space="preserve"> 8.5 </t>
  </si>
  <si>
    <t>APARELHOS SANITARIOS - LOUÇAS E METAIS</t>
  </si>
  <si>
    <t xml:space="preserve"> 8.5.1 </t>
  </si>
  <si>
    <t xml:space="preserve"> 86932 </t>
  </si>
  <si>
    <t>VASO SANITÁRIO SIFONADO COM CAIXA ACOPLADA LOUÇA BRANCA, INCLUSO ENGATE FLEXÍVEL EM METAL CROMADO, 1/2  X 40CM - FORNECIMENTO E INSTALAÇÃO. AF_01/2020</t>
  </si>
  <si>
    <t xml:space="preserve"> 8.5.2 </t>
  </si>
  <si>
    <t xml:space="preserve"> 95470 </t>
  </si>
  <si>
    <t>VASO SANITARIO SIFONADO CONVENCIONAL COM LOUÇA BRANCA PARA VÁLVULA DE DESCARGA, INCLUSO CONJUNTO DE LIGAÇÃO PARA BACIA SANITÁRIA AJUSTÁVEL - FORNECIMENTO E INSTALAÇÃO. AF_01/2020</t>
  </si>
  <si>
    <t xml:space="preserve"> 8.5.3 </t>
  </si>
  <si>
    <t xml:space="preserve"> 13465 </t>
  </si>
  <si>
    <t>Assento elevado para vaso sanitário, com arco e assento almofadado, com 7 cm de altura, cor branca, Astra, ref. TAE7/K ou similar</t>
  </si>
  <si>
    <t xml:space="preserve"> 8.5.4 </t>
  </si>
  <si>
    <t xml:space="preserve"> 100849 </t>
  </si>
  <si>
    <t>ASSENTO SANITÁRIO CONVENCIONAL - FORNECIMENTO E INSTALACAO. AF_01/2020</t>
  </si>
  <si>
    <t xml:space="preserve"> 8.5.5 </t>
  </si>
  <si>
    <t xml:space="preserve"> LOU01 </t>
  </si>
  <si>
    <t>REFERÊNCIA SINAPI (93396) - BANCADA GRANITO CINZA,  640 X 60 CM, COM ESPELHO DE 10 CM E SAIA DE 15 CM, INCL. 6 CUBAS DE EMBUTIR OVAL LOUÇA BRANCA 35 X 50 CM, TORNEIRA DE MESA COM FECHAMENTO AUTOMÁTICO,VÁLVULA METAL CROMADO, SIFÃO FLEXÍVEL PVC, ENGATE 30 CM FLEXÍVEL INOX E TORNEIRA CROMADA DE MESA PRESMASTIC - FORNEC. E INSTALAÇÃO. AF_01/2020</t>
  </si>
  <si>
    <t xml:space="preserve"> 8.5.6 </t>
  </si>
  <si>
    <t xml:space="preserve"> LOU02 </t>
  </si>
  <si>
    <t>REFERÊNCIA SINAPI (93396) - BANCADA GRANITO CINZA,  560 X 60 CM, COM ESPELHO DE 10 CM E SAIA DE 15 CM, INCL. 6 CUBAS DE EMBUTIR OVAL LOUÇA BRANCA 35 X 50 CM, TORNEIRA DE MESA COM FECHAMENTO AUTOMÁTICO,VÁLVULA METAL CROMADO, SIFÃO FLEXÍVEL PVC, ENGATE 30 CM FLEXÍVEL INOX E TORNEIRA CROMADA DE MESA PRESMASTIC - FORNEC. E INSTALAÇÃO. AF_01/2020</t>
  </si>
  <si>
    <t xml:space="preserve"> 8.5.7 </t>
  </si>
  <si>
    <t xml:space="preserve"> LOU03 </t>
  </si>
  <si>
    <t>REFERÊNCIA SINAPI (93396) - BANCADA GRANITO CINZA,  510 X 60 CM, COM ESPELHO DE 10 CM E SAIA DE 15 CM, INCL. 4 CUBAS DE EMBUTIR OVAL LOUÇA BRANCA 35 X 50 CM, TORNEIRA DE MESA COM FECHAMENTO AUTOMÁTICO,VÁLVULA METAL CROMADO, SIFÃO FLEXÍVEL PVC, ENGATE 30 CM FLEXÍVEL INOX E TORNEIRA CROMADA DE MESA PRESMASTIC - FORNEC. E INSTALAÇÃO. AF_01/2020</t>
  </si>
  <si>
    <t xml:space="preserve"> 8.5.8 </t>
  </si>
  <si>
    <t xml:space="preserve"> LOU04 </t>
  </si>
  <si>
    <t>REFERÊNCIA SINAPI (93396) - BANCADA GRANITO CINZA,  290 X 60 CM, COM ESPELHO DE 10 CM E SAIA DE 15 CM, INCL. 4 CUBAS DE EMBUTIR OVAL LOUÇA BRANCA 35 X 50 CM, TORNEIRA DE MESA COM FECHAMENTO AUTOMÁTICO,VÁLVULA METAL CROMADO, SIFÃO FLEXÍVEL PVC, ENGATE 30 CM FLEXÍVEL INOX E TORNEIRA CROMADA DE MESA PRESMASTIC - FORNEC. E INSTALAÇÃO. AF_01/2020</t>
  </si>
  <si>
    <t xml:space="preserve"> 8.5.9 </t>
  </si>
  <si>
    <t xml:space="preserve"> LOU05 </t>
  </si>
  <si>
    <t>REFERÊNCIA SINAPI (93396) - BANCADA GRANITO CINZA PARA BAR, DOIS NÍVEIS, APOIADOS EM ALVENARIA E MÃO FRANCESA, CONFORME PROJETO - FORNEC. E INSTALAÇÃO. AF_01/2020</t>
  </si>
  <si>
    <t xml:space="preserve"> 8.5.10 </t>
  </si>
  <si>
    <t xml:space="preserve"> LOU06 </t>
  </si>
  <si>
    <t>REFERÊNCIA SINAPI (86889) - BANCADA EM U DE GRANITO CINZA POLIDO, DE 8,00 X 0,70 M, PARA PIA DE COZINHA, SOBRE LAJE MAÇICA DE 8 CM, ARMADA COM Q-196 E APOIO EM ALVENARIA, INCLUSO DUAS TORNEIRAS CROMADAS TUBO MÓVEL, DUAS CUBAS INOX - FORNECIMENTO E INSTALAÇÃO. AF_01/2020</t>
  </si>
  <si>
    <t xml:space="preserve"> 8.5.11 </t>
  </si>
  <si>
    <t xml:space="preserve"> 9.102 </t>
  </si>
  <si>
    <t>REFERÂNCIA SINAPI (86942) - LAVATÓRIO LOUÇA DE CANTO SUSPENSO, MODELO DECA L76 OU EQUIVALENTE, INCLUSO SIFÃO TIPO GARRAFA EM PVC, VÁLVULA E ENGATE FLEXÍVEL 30CM EM PLÁSTICO E TORNEIRA CROMADA DE MESA AUTOMATICA COM ALAVANCA, COMPLETA, INSTALADA</t>
  </si>
  <si>
    <t xml:space="preserve"> 8.5.12 </t>
  </si>
  <si>
    <t xml:space="preserve"> 95544 </t>
  </si>
  <si>
    <t>PAPELEIRA DE PAREDE EM METAL CROMADO SEM TAMPA, INCLUSO FIXAÇÃO. AF_01/2020</t>
  </si>
  <si>
    <t xml:space="preserve"> 8.5.13 </t>
  </si>
  <si>
    <t xml:space="preserve"> 12208 </t>
  </si>
  <si>
    <t>Porta papel toalha para papel interfolha 2 ou 3 dobras, injetado com a frenteem plástico ABS branco, com visor frontal para controle de substituição do papel interfolha e fundo em Plástico ABS cinza (2 UNIDADES POR SANITÁRIO COMUM, 1 UNIDADE SANITÁIO PNE).</t>
  </si>
  <si>
    <t xml:space="preserve"> 8.5.14 </t>
  </si>
  <si>
    <t xml:space="preserve"> 95547 </t>
  </si>
  <si>
    <t>SABONETEIRA PLASTICA TIPO DISPENSER PARA SABONETE LIQUIDO COM RESERVATORIO 800 A 1500 ML, INCLUSO FIXAÇÃO. AF_01/2020</t>
  </si>
  <si>
    <t xml:space="preserve"> 8.5.15 </t>
  </si>
  <si>
    <t xml:space="preserve"> 100858 </t>
  </si>
  <si>
    <t>MICTÓRIO SIFONADO LOUÇA BRANCA - PADRÃO MÉDIO - FORNECIMENTO E INSTALAÇÃO. AF_01/2020</t>
  </si>
  <si>
    <t xml:space="preserve"> 8.5.16 </t>
  </si>
  <si>
    <t xml:space="preserve"> 190055 </t>
  </si>
  <si>
    <t>SBC</t>
  </si>
  <si>
    <t>BEBEDOURO REUBLI 2 BICOS 40l</t>
  </si>
  <si>
    <t xml:space="preserve"> 8.5.17 </t>
  </si>
  <si>
    <t xml:space="preserve"> 85005 </t>
  </si>
  <si>
    <t>ESPELHO CRISTAL, ESPESSURA 4MM, COM PARAFUSOS DE FIXACAO, SEM MOLDURA</t>
  </si>
  <si>
    <t xml:space="preserve"> 8.5.18 </t>
  </si>
  <si>
    <t xml:space="preserve"> 100868 </t>
  </si>
  <si>
    <t>BARRA DE APOIO RETA, EM ACO INOX POLIDO, COMPRIMENTO 80 CM,  FIXADA NA PAREDE - FORNECIMENTO E INSTALAÇÃO. AF_01/2020</t>
  </si>
  <si>
    <t xml:space="preserve"> 8.5.19 </t>
  </si>
  <si>
    <t xml:space="preserve"> 100867 </t>
  </si>
  <si>
    <t>BARRA DE APOIO RETA, EM ACO INOX POLIDO, COMPRIMENTO 70 CM,  FIXADA NA PAREDE - FORNECIMENTO E INSTALAÇÃO. AF_01/2020</t>
  </si>
  <si>
    <t xml:space="preserve"> 8.5.20 </t>
  </si>
  <si>
    <t xml:space="preserve"> 13110 </t>
  </si>
  <si>
    <t>Barra de apoio, reta, fixa, em aço inox, l=40cm, d=1 1/4", Jackwal ou similar</t>
  </si>
  <si>
    <t xml:space="preserve"> 8.6 </t>
  </si>
  <si>
    <t>SISTEMA DE TRATAMENTO DE ESGOTO</t>
  </si>
  <si>
    <t xml:space="preserve"> 8.6.1 </t>
  </si>
  <si>
    <t xml:space="preserve"> 98052 </t>
  </si>
  <si>
    <t>TANQUE SÉPTICO CIRCULAR, EM CONCRETO PRÉ-MOLDADO, DIÂMETRO EXTERNO = 1,50 M, ALTURA INTERNA = 1,50 M, VOLUME ÚTIL: 265 L . AF_12/2020_PA</t>
  </si>
  <si>
    <t xml:space="preserve"> 8.6.2 </t>
  </si>
  <si>
    <t xml:space="preserve"> 98059 </t>
  </si>
  <si>
    <t>FILTRO ANAERÓBIO CIRCULAR, EM CONCRETO PRÉ-MOLDADO, DIÂMETRO INTERNO = 1,50 M, ALTURA INTERNA = 1,20 M, VOLUME ÚTIL: 212 L (PARA 19 CONTRIBUINTES). AF_12/2020_PA</t>
  </si>
  <si>
    <t xml:space="preserve"> 8.6.3 </t>
  </si>
  <si>
    <t xml:space="preserve"> 98106 </t>
  </si>
  <si>
    <t>CAIXA DE GORDURA ESPECIAL (CAPACIDADE: 312 L - PARA ATÉ 146 PESSOAS SERVIDAS NO PICO), RETANGULAR, EM ALVENARIA COM TIJOLOS CERÂMICOS MACIÇOS, DIMENSÕES INTERNAS = 0,4X1,2 M, ALTURA INTERNA = 1 M. AF_12/2020</t>
  </si>
  <si>
    <t xml:space="preserve"> 8.6.4 </t>
  </si>
  <si>
    <t xml:space="preserve"> LOU07 </t>
  </si>
  <si>
    <t>VALA DE INFILTRAÇÃO, SEÇÃO TRAPEZOIDAL 1,00 M X 1,00 M X 6,5 M - COMPLETA, CONFORME PROJETO</t>
  </si>
  <si>
    <t xml:space="preserve"> 9 </t>
  </si>
  <si>
    <t>INSTALAÇÕES ELÉTRICAS</t>
  </si>
  <si>
    <t xml:space="preserve"> 9.1 </t>
  </si>
  <si>
    <t>Instalações Elétricas</t>
  </si>
  <si>
    <t xml:space="preserve"> 9.1.1 </t>
  </si>
  <si>
    <t xml:space="preserve"> 91924 </t>
  </si>
  <si>
    <t>CABO DE COBRE FLEXÍVEL ISOLADO, 1,5 MM², ANTI-CHAMA 450/750 V, PARA CIRCUITOS TERMINAIS - FORNECIMENTO E INSTALAÇÃO. AF_03/2023</t>
  </si>
  <si>
    <t xml:space="preserve"> 9.1.2 </t>
  </si>
  <si>
    <t xml:space="preserve"> 91926 </t>
  </si>
  <si>
    <t>CABO DE COBRE FLEXÍVEL ISOLADO, 2,5 MM², ANTI-CHAMA 450/750 V, PARA CIRCUITOS TERMINAIS - FORNECIMENTO E INSTALAÇÃO. AF_03/2023</t>
  </si>
  <si>
    <t xml:space="preserve"> 9.1.3 </t>
  </si>
  <si>
    <t xml:space="preserve"> 91928 </t>
  </si>
  <si>
    <t>CABO DE COBRE FLEXÍVEL ISOLADO, 4 MM², ANTI-CHAMA 450/750 V, PARA CIRCUITOS TERMINAIS - FORNECIMENTO E INSTALAÇÃO. AF_03/2023</t>
  </si>
  <si>
    <t xml:space="preserve"> 9.1.4 </t>
  </si>
  <si>
    <t xml:space="preserve"> 91930 </t>
  </si>
  <si>
    <t>CABO DE COBRE FLEXÍVEL ISOLADO, 6 MM², ANTI-CHAMA 450/750 V, PARA CIRCUITOS TERMINAIS - FORNECIMENTO E INSTALAÇÃO. AF_03/2023</t>
  </si>
  <si>
    <t xml:space="preserve"> 9.1.5 </t>
  </si>
  <si>
    <t xml:space="preserve"> 92979 </t>
  </si>
  <si>
    <t>CABO DE COBRE FLEXÍVEL ISOLADO, 10 MM², ANTI-CHAMA 450/750 V, PARA DISTRIBUIÇÃO - FORNECIMENTO E INSTALAÇÃO. AF_10/2020</t>
  </si>
  <si>
    <t xml:space="preserve"> 9.1.6 </t>
  </si>
  <si>
    <t xml:space="preserve"> 92982 </t>
  </si>
  <si>
    <t>CABO DE COBRE FLEXÍVEL ISOLADO, 16 MM², ANTI-CHAMA 0,6/1,0 KV, PARA DISTRIBUIÇÃO - FORNECIMENTO E INSTALAÇÃO. AF_10/2020</t>
  </si>
  <si>
    <t xml:space="preserve"> 9.1.7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</si>
  <si>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</si>
  <si>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</si>
  <si>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9.1.8 </t>
  </si>
  <si>
    <t xml:space="preserve"> CTO004 </t>
  </si>
  <si>
    <t>Conector terminal de compressão, tipo OLHAL de cobre eletrolítico estanhado com furo para parafuso, para cabo 6 mm2 - Fornecimento e instalação</t>
  </si>
  <si>
    <t xml:space="preserve"> 9.1.9 </t>
  </si>
  <si>
    <t xml:space="preserve"> CTO012 </t>
  </si>
  <si>
    <t>Conector terminal de compressão, tipo OLHAL de cobre eletrolítico estanhado com furo para parafuso, para cabo 120 mm2 - Fornecimento e instalação</t>
  </si>
  <si>
    <t xml:space="preserve"> 9.1.10 </t>
  </si>
  <si>
    <t xml:space="preserve"> CTO006 </t>
  </si>
  <si>
    <t>Conector terminal de compressão, tipo OLHAL de cobre eletrolítico estanhado com furo para parafuso, para cabo 16 mm2 - Fornecimento e instalação</t>
  </si>
  <si>
    <t xml:space="preserve"> 9.1.11 </t>
  </si>
  <si>
    <t xml:space="preserve"> CTO007 </t>
  </si>
  <si>
    <t>Conector terminal de compressão, tipo OLHAL de cobre eletrolítico estanhado com furo para parafuso, para cabo 25 mm2 - Fornecimento e instalação</t>
  </si>
  <si>
    <t xml:space="preserve"> 9.1.12 </t>
  </si>
  <si>
    <t xml:space="preserve"> 72316 </t>
  </si>
  <si>
    <t>ELETRODUTO DE ACO GALVANIZADO ELETROLITICO DN 75MM (3), TIPO SEMI-PESADO - FORNECIMENTO E INSTALACAO</t>
  </si>
  <si>
    <t xml:space="preserve"> 9.1.13 </t>
  </si>
  <si>
    <t xml:space="preserve"> 93011 </t>
  </si>
  <si>
    <t>ELETRODUTO RÍGIDO ROSCÁVEL, PVC, DN 85 MM (3"), PARA REDE ENTERRADA DE DISTRIBUIÇÃO DE ENERGIA ELÉTRICA - FORNECIMENTO E INSTALAÇÃO. AF_12/2021</t>
  </si>
  <si>
    <t xml:space="preserve"> 9.1.14 </t>
  </si>
  <si>
    <t xml:space="preserve"> 93024 </t>
  </si>
  <si>
    <t>CURVA 90 GRAUS PARA ELETRODUTO, PVC, ROSCÁVEL, DN 85 MM (3"), PARA REDE ENTERRADA DE DISTRIBUIÇÃO DE ENERGIA ELÉTRICA - FORNECIMENTO E INSTALAÇÃO. AF_12/2021</t>
  </si>
  <si>
    <t xml:space="preserve"> 9.1.15 </t>
  </si>
  <si>
    <t xml:space="preserve"> 93016 </t>
  </si>
  <si>
    <t>LUVA PARA ELETRODUTO, PVC, ROSCÁVEL, DN 85 MM (3"), PARA REDE ENTERRADA DE DISTRIBUIÇÃO DE ENERGIA ELÉTRICA - FORNECIMENTO E INSTALAÇÃO. AF_12/2021</t>
  </si>
  <si>
    <t xml:space="preserve"> 9.1.16 </t>
  </si>
  <si>
    <t xml:space="preserve"> IT 04.98.0050 </t>
  </si>
  <si>
    <t>SCO</t>
  </si>
  <si>
    <t>Bracadeira em aco inoxidavel de 1/2", regulavel. Fornecimento e instalacao.(desonerado)</t>
  </si>
  <si>
    <t xml:space="preserve"> 9.1.17 </t>
  </si>
  <si>
    <t xml:space="preserve"> 97669 </t>
  </si>
  <si>
    <t>ELETRODUTO FLEXÍVEL CORRUGADO, PEAD, DN 90 (3"), PARA REDE ENTERRADA DE DISTRIBUIÇÃO DE ENERGIA ELÉTRICA - FORNECIMENTO E INSTALAÇÃO. AF_12/2021</t>
  </si>
  <si>
    <t xml:space="preserve"> 9.1.18 </t>
  </si>
  <si>
    <t xml:space="preserve"> 97886 </t>
  </si>
  <si>
    <t>CAIXA ENTERRADA ELÉTRICA RETANGULAR, EM ALVENARIA COM TIJOLOS CERÂMICOS MACIÇOS, FUNDO COM BRITA, DIMENSÕES INTERNAS: 0,3X0,3X0,3 M. AF_12/2020</t>
  </si>
  <si>
    <t xml:space="preserve"> 9.1.19 </t>
  </si>
  <si>
    <t xml:space="preserve"> 2018 </t>
  </si>
  <si>
    <t>Quadro de distribuição de SOBREPOR, metálico, pintura epóxi branca, capacidade de 56 (2x28) módulos monopolares na vertical e 11 na horizontal, barramento de cobre trifásico tipo espinha de peixe 225A, barramentos de neutro e de proteção, obturadores para os espaços vazios, com tampa abre e fecha, terminais pré-isolados para todos os cabos elétricos. Identificação de circuitos e etiqueta de advertência conforme ABNT NBR 5410. Fornecimento e instalação.</t>
  </si>
  <si>
    <t xml:space="preserve"> 9.1.20 </t>
  </si>
  <si>
    <t xml:space="preserve"> 2013 </t>
  </si>
  <si>
    <t>Quadro de distribuição de SOBREPOR, metálico, pintura epóxi branca, capacidade de 16 (2x08) módulos monopolares na vertical e 7 na horizontal, barramento de cobre trifásico tipo espinha de peixe 100A, barramentos de neutro e de proteção, obturadores para os espaços vazios, com tampa abre e fecha, terminais pré-isolados para todos os cabos elétricos. Identificação de circuitos e etiqueta de advertência conforme ABNT NBR 5410. Fornecimento e instalação.</t>
  </si>
  <si>
    <t xml:space="preserve"> 9.1.21 </t>
  </si>
  <si>
    <t xml:space="preserve"> 9004 </t>
  </si>
  <si>
    <t>Disjuntor termomagnetico tripolar  80 A, padrão DIN (Europeu - linha branca),curva C, 5KA</t>
  </si>
  <si>
    <t xml:space="preserve"> 9.1.22 </t>
  </si>
  <si>
    <t xml:space="preserve"> 93672 </t>
  </si>
  <si>
    <t>DISJUNTOR TRIPOLAR TIPO DIN, CORRENTE NOMINAL DE 40A - FORNECIMENTO E INSTALAÇÃO. AF_10/2020</t>
  </si>
  <si>
    <t xml:space="preserve"> 9.1.23 </t>
  </si>
  <si>
    <t xml:space="preserve"> 93671 </t>
  </si>
  <si>
    <t>DISJUNTOR TRIPOLAR TIPO DIN, CORRENTE NOMINAL DE 32A - FORNECIMENTO E INSTALAÇÃO. AF_10/2020</t>
  </si>
  <si>
    <t xml:space="preserve"> 9.1.24 </t>
  </si>
  <si>
    <t xml:space="preserve"> 93669 </t>
  </si>
  <si>
    <t>DISJUNTOR TRIPOLAR TIPO DIN, CORRENTE NOMINAL DE 20A - FORNECIMENTO E INSTALAÇÃO. AF_10/2020</t>
  </si>
  <si>
    <t xml:space="preserve"> 9.1.25 </t>
  </si>
  <si>
    <t xml:space="preserve"> 93656 </t>
  </si>
  <si>
    <t>DISJUNTOR MONOPOLAR TIPO DIN, CORRENTE NOMINAL DE 25A - FORNECIMENTO E INSTALAÇÃO. AF_10/2020</t>
  </si>
  <si>
    <t xml:space="preserve"> 9.1.26 </t>
  </si>
  <si>
    <t xml:space="preserve"> 93655 </t>
  </si>
  <si>
    <t>DISJUNTOR MONOPOLAR TIPO DIN, CORRENTE NOMINAL DE 20A - FORNECIMENTO E INSTALAÇÃO. AF_10/2020</t>
  </si>
  <si>
    <t xml:space="preserve"> 9.1.27 </t>
  </si>
  <si>
    <t xml:space="preserve"> 93654 </t>
  </si>
  <si>
    <t>DISJUNTOR MONOPOLAR TIPO DIN, CORRENTE NOMINAL DE 16A - FORNECIMENTO E INSTALAÇÃO. AF_10/2020</t>
  </si>
  <si>
    <t xml:space="preserve"> 9.1.28 </t>
  </si>
  <si>
    <t xml:space="preserve"> 2.338 </t>
  </si>
  <si>
    <t>IDR - Interruptor diferencial residual - TETRAPOLAR, In=40 A, sensibilidade IΔn=30mA, Ue=230Vac/400Vac, IEC 61008-1. Siemens ou similar. Fornecimento e Instalação.</t>
  </si>
  <si>
    <t xml:space="preserve"> 9.1.29 </t>
  </si>
  <si>
    <t xml:space="preserve"> 6097 </t>
  </si>
  <si>
    <t>DPS - Dispositivo de proteção contra surto de tensão - MONOPOLAR, Classe I/II, Ue=275 Vac, Imax=45kA. Fornecimento e Instalação.</t>
  </si>
  <si>
    <t xml:space="preserve"> 9.1.30 </t>
  </si>
  <si>
    <t xml:space="preserve"> 95749 </t>
  </si>
  <si>
    <t>ELETRODUTO DE AÇO GALVANIZADO, CLASSE LEVE, DN 20 MM (3/4), APARENTE, INSTALADO EM PAREDE - FORNECIMENTO E INSTALAÇÃO. AF_11/2016_P</t>
  </si>
  <si>
    <t xml:space="preserve"> 9.1.31 </t>
  </si>
  <si>
    <t xml:space="preserve"> 95745 </t>
  </si>
  <si>
    <t>ELETRODUTO DE AÇO GALVANIZADO, CLASSE LEVE, DN 20 MM (3/4), APARENTE, INSTALADO EM TETO - FORNECIMENTO E INSTALAÇÃO. AF_11/2016_P</t>
  </si>
  <si>
    <t xml:space="preserve"> 9.1.32 </t>
  </si>
  <si>
    <t xml:space="preserve"> 91845 </t>
  </si>
  <si>
    <t>ELETRODUTO FLEXÍVEL CORRUGADO REFORÇADO, PVC, DN 25 MM (3/4"), PARA CIRCUITOS TERMINAIS, INSTALADO EM LAJE - FORNECIMENTO E INSTALAÇÃO. AF_03/2023</t>
  </si>
  <si>
    <t xml:space="preserve"> 9.1.33 </t>
  </si>
  <si>
    <t xml:space="preserve"> ED-19514 </t>
  </si>
  <si>
    <t>SETOP</t>
  </si>
  <si>
    <t>ELETROCALHA LISA (200X50)MM EM CHAPA DE AÇO GALVANIZADO #18, COM TRATAMENTO PRÉ ZINCADO, INCLUSIVE TAMPA DE ENCAIXE, FIXAÇÃO SUPERIOR, CONEXÕES E ACESSÓRIOS</t>
  </si>
  <si>
    <t>m</t>
  </si>
  <si>
    <t xml:space="preserve"> 9.1.34 </t>
  </si>
  <si>
    <t xml:space="preserve"> ED-19510 </t>
  </si>
  <si>
    <t>ELETROCALHA LISA (100X50)MM EM CHAPA DE AÇO GALVANIZADO #18, COM TRATAMENTO PRÉ ZINCADO, INCLUSIVE TAMPA DE ENCAIXE, FIXAÇÃO SUPERIOR, CONEXÕES E ACESSÓRIOS</t>
  </si>
  <si>
    <t xml:space="preserve"> 9.1.35 </t>
  </si>
  <si>
    <t xml:space="preserve"> 09.05.021 </t>
  </si>
  <si>
    <t>FDE</t>
  </si>
  <si>
    <t>ELETROCALHA LISA CHAPA 24 (0,65MM) PRE ZINCADA 50X50MM INCL. ACESSORIOS E TAMPA DE ENCAIXE .</t>
  </si>
  <si>
    <t xml:space="preserve"> 9.1.36 </t>
  </si>
  <si>
    <t xml:space="preserve"> ELT22 </t>
  </si>
  <si>
    <t>T horizontal para eletrocalha lisa chapa #18 200x50mm com tampa</t>
  </si>
  <si>
    <t xml:space="preserve"> 9.1.37 </t>
  </si>
  <si>
    <t xml:space="preserve"> ELT17 </t>
  </si>
  <si>
    <t>Curva de inversão para eletrocalha lisa chapa #18 200x50mm</t>
  </si>
  <si>
    <t xml:space="preserve"> 9.1.38 </t>
  </si>
  <si>
    <t xml:space="preserve"> ELT15 </t>
  </si>
  <si>
    <t>Flange para eletrocalha lisa chapa #18 200x50mm</t>
  </si>
  <si>
    <t xml:space="preserve"> 9.1.39 </t>
  </si>
  <si>
    <t xml:space="preserve"> ELT18 </t>
  </si>
  <si>
    <t>Redução concêntrica para eletrocalha lisa chapa #18 200x50mm para 100x50mm com tampa</t>
  </si>
  <si>
    <t xml:space="preserve"> 9.1.40 </t>
  </si>
  <si>
    <t xml:space="preserve"> ELT23 </t>
  </si>
  <si>
    <t>T vertical de descida para eletrocalha lisa chapa #18 100x50mm</t>
  </si>
  <si>
    <t xml:space="preserve"> 9.1.41 </t>
  </si>
  <si>
    <t xml:space="preserve"> ELT09 </t>
  </si>
  <si>
    <t>T horizontal para eletrocalha lisa chapa #18 100x50mm com tampa</t>
  </si>
  <si>
    <t xml:space="preserve"> 9.1.42 </t>
  </si>
  <si>
    <t xml:space="preserve"> ELT24 </t>
  </si>
  <si>
    <t>Curva de inversão para eletrocalha lisa chapa #18 100x50mm</t>
  </si>
  <si>
    <t xml:space="preserve"> 9.1.43 </t>
  </si>
  <si>
    <t xml:space="preserve"> ELT25 </t>
  </si>
  <si>
    <t>Curva vertical interna para eletrocalha lisa chapa #18 100x50mm</t>
  </si>
  <si>
    <t xml:space="preserve"> 9.1.44 </t>
  </si>
  <si>
    <t xml:space="preserve"> ELT08 </t>
  </si>
  <si>
    <t>Flange para eletrocalha lisa chapa #18 100x50mm</t>
  </si>
  <si>
    <t xml:space="preserve"> 9.1.45 </t>
  </si>
  <si>
    <t xml:space="preserve"> ELT07 </t>
  </si>
  <si>
    <t>Curva horizontal 90° para eletrocalha lisa chapa #18 100x50mm com tampa</t>
  </si>
  <si>
    <t xml:space="preserve"> 9.1.46 </t>
  </si>
  <si>
    <t xml:space="preserve"> ELT13 </t>
  </si>
  <si>
    <t>T horizontal para eletrocalha lisa chapa #18 50x50mm com tampa</t>
  </si>
  <si>
    <t xml:space="preserve"> 9.1.47 </t>
  </si>
  <si>
    <t xml:space="preserve"> ELT12 </t>
  </si>
  <si>
    <t>Flange para eletrocalha chapa #18 50x50mm</t>
  </si>
  <si>
    <t xml:space="preserve"> 9.1.48 </t>
  </si>
  <si>
    <t xml:space="preserve"> ELT10 </t>
  </si>
  <si>
    <t>Cruzeta horizontal para eletrocalha lisa chapa #18 50x50mm com tampa</t>
  </si>
  <si>
    <t xml:space="preserve"> 9.1.49 </t>
  </si>
  <si>
    <t xml:space="preserve"> ELT11 </t>
  </si>
  <si>
    <t>Curva horizontal 90° para eletrocalha lisa chapa #18 50x50mm com tampa</t>
  </si>
  <si>
    <t xml:space="preserve"> 9.1.50 </t>
  </si>
  <si>
    <t xml:space="preserve"> 97598 </t>
  </si>
  <si>
    <t>SENSOR DE PRESENÇA SEM FOTOCÉLULA, FIXAÇÃO EM TETO - FORNECIMENTO E INSTALAÇÃO. AF_02/2020</t>
  </si>
  <si>
    <t xml:space="preserve"> 9.1.51 </t>
  </si>
  <si>
    <t xml:space="preserve"> 97607 </t>
  </si>
  <si>
    <t>LUMINÁRIA ARANDELA TIPO TARTARUGA, DE SOBREPOR, COM 1 LÂMPADA LED DE 6 W, SEM REATOR - FORNECIMENTO E INSTALAÇÃO. AF_02/2020</t>
  </si>
  <si>
    <t xml:space="preserve"> 9.1.52 </t>
  </si>
  <si>
    <t xml:space="preserve"> LUM010 </t>
  </si>
  <si>
    <t>Luminária de SOBREPOR, HERMÉTICA, para lâmpadas de LED de 2x18/20W (120cm). Proteção IP65, produzido em material de alta resistência, difusor transparente, fechos em aço inox, com prensa-cabo rosca PG 11 - Ip68, antichamas injetados em nylon 6-Vo, soquetes termoplástico. Com 02 lâmpadas tubo LED 18W, G-13, T8, 220V. Ref. G-Light LMIP65-T8C ou similar. Fornecimento e instalação.</t>
  </si>
  <si>
    <t xml:space="preserve"> 9.1.53 </t>
  </si>
  <si>
    <t xml:space="preserve"> LUM010B </t>
  </si>
  <si>
    <t>Luminária de SOBREPOR, HERMÉTICA, para lâmpadas de LED de 2x9/10W (60cm). Proteção IP65, produzido em material de alta resistência, difusor transparente, fechos em aço inox, com prensa-cabo rosca PG 11 - Ip68, antichamas injetados em nylon 6-Vo, soquetes termoplástico. Com 02 lâmpadas tubo LED 9W, G-13, T8, 220V. Ref. G-Light LMIP65-T8C ou similar. Fornecimento e instalação.</t>
  </si>
  <si>
    <t xml:space="preserve"> 9.1.54 </t>
  </si>
  <si>
    <t xml:space="preserve"> LUM005 </t>
  </si>
  <si>
    <t>Luminária de EMBUTIR, para lâmpadas de LED de 4x9/10W (60cm), com corpo em chapa de aço tratada e pintada, com refletor parabólico e aletas parabólicas em alumínio anodizado brilhante de alta refletância e alta pureza 99,85%. Soquete tipo push-in G-13 de engate rápido, rotor de segurança em policarbonato e contatos em bronze fosforoso. Com 04 lâmpadas tubo LED 9W, G-13, T8, 220V. Ref. Intral RE-800 ou similar. Fornecimento e instalação.</t>
  </si>
  <si>
    <t xml:space="preserve"> 9.1.55 </t>
  </si>
  <si>
    <t xml:space="preserve"> 91993 </t>
  </si>
  <si>
    <t>TOMADA ALTA DE EMBUTIR (1 MÓDULO), 2P+T 20 A, INCLUINDO SUPORTE E PLACA - FORNECIMENTO E INSTALAÇÃO. AF_03/2023</t>
  </si>
  <si>
    <t xml:space="preserve"> 9.1.56 </t>
  </si>
  <si>
    <t xml:space="preserve"> 91992 </t>
  </si>
  <si>
    <t>TOMADA ALTA DE EMBUTIR (1 MÓDULO), 2P+T 10 A, INCLUINDO SUPORTE E PLACA - FORNECIMENTO E INSTALAÇÃO. AF_03/2023</t>
  </si>
  <si>
    <t xml:space="preserve"> 9.1.57 </t>
  </si>
  <si>
    <t xml:space="preserve"> 91997 </t>
  </si>
  <si>
    <t>TOMADA MÉDIA DE EMBUTIR (1 MÓDULO), 2P+T 20 A, INCLUINDO SUPORTE E PLACA - FORNECIMENTO E INSTALAÇÃO. AF_03/2023</t>
  </si>
  <si>
    <t xml:space="preserve"> 9.1.58 </t>
  </si>
  <si>
    <t xml:space="preserve"> 92001 </t>
  </si>
  <si>
    <t>TOMADA BAIXA DE EMBUTIR (1 MÓDULO), 2P+T 20 A, INCLUINDO SUPORTE E PLACA - FORNECIMENTO E INSTALAÇÃO. AF_03/2023</t>
  </si>
  <si>
    <t xml:space="preserve"> 9.1.59 </t>
  </si>
  <si>
    <t xml:space="preserve"> 91953 </t>
  </si>
  <si>
    <t>INTERRUPTOR SIMPLES (1 MÓDULO), 10A/250V, INCLUINDO SUPORTE E PLACA - FORNECIMENTO E INSTALAÇÃO. AF_03/2023</t>
  </si>
  <si>
    <t xml:space="preserve"> 9.1.60 </t>
  </si>
  <si>
    <t xml:space="preserve"> 91959 </t>
  </si>
  <si>
    <t>INTERRUPTOR SIMPLES (2 MÓDULOS), 10A/250V, INCLUINDO SUPORTE E PLACA - FORNECIMENTO E INSTALAÇÃO. AF_03/2023</t>
  </si>
  <si>
    <t xml:space="preserve"> 9.1.61 </t>
  </si>
  <si>
    <t xml:space="preserve"> 91967 </t>
  </si>
  <si>
    <t>INTERRUPTOR SIMPLES (3 MÓDULOS), 10A/250V, INCLUINDO SUPORTE E PLACA - FORNECIMENTO E INSTALAÇÃO. AF_03/2023</t>
  </si>
  <si>
    <t xml:space="preserve"> 9.1.62 </t>
  </si>
  <si>
    <t xml:space="preserve"> 91955 </t>
  </si>
  <si>
    <t>INTERRUPTOR PARALELO (1 MÓDULO), 10A/250V, INCLUINDO SUPORTE E PLACA - FORNECIMENTO E INSTALAÇÃO. AF_03/2023</t>
  </si>
  <si>
    <t xml:space="preserve"> 9.1.63 </t>
  </si>
  <si>
    <t xml:space="preserve"> 92023 </t>
  </si>
  <si>
    <t>INTERRUPTOR SIMPLES (1 MÓDULO) COM 1 TOMADA DE EMBUTIR 2P+T 10 A, INCLUINDO SUPORTE E PLACA - FORNECIMENTO E INSTALAÇÃO. AF_03/2023</t>
  </si>
  <si>
    <t xml:space="preserve"> 9.1.64 </t>
  </si>
  <si>
    <t xml:space="preserve"> 071043 </t>
  </si>
  <si>
    <t>AGETOP CIVIL</t>
  </si>
  <si>
    <t>CONECTOR TRIPOLAR EM PORCELANA PARA FIOS DE ATÉ 10MM2 (BORNES) 50A-250V (CHUVEIRO)</t>
  </si>
  <si>
    <t xml:space="preserve"> 9.1.65 </t>
  </si>
  <si>
    <t xml:space="preserve"> 058120 </t>
  </si>
  <si>
    <t>CONDULETE ALUMINIO MULTIPLO X 3/4 COM KIT DE VEDACAO IP54</t>
  </si>
  <si>
    <t xml:space="preserve"> 9.1.66 </t>
  </si>
  <si>
    <t xml:space="preserve"> 062615 </t>
  </si>
  <si>
    <t>TAMPA CEGA EM ALUMINIO PARA CONDULETE 1/2"" E 3/4""</t>
  </si>
  <si>
    <t xml:space="preserve"> 9.1.67 </t>
  </si>
  <si>
    <t xml:space="preserve"> 91941 </t>
  </si>
  <si>
    <t>CAIXA RETANGULAR 4" X 2" BAIXA (0,30 M DO PISO), PVC, INSTALADA EM PAREDE - FORNECIMENTO E INSTALAÇÃO. AF_03/2023</t>
  </si>
  <si>
    <t xml:space="preserve"> 9.1.68 </t>
  </si>
  <si>
    <t xml:space="preserve"> CX1515 </t>
  </si>
  <si>
    <t>Caixa de passagem metálica zincada 15x15x10cm com tampa e furos de 3/4"</t>
  </si>
  <si>
    <t xml:space="preserve"> 9.1.69 </t>
  </si>
  <si>
    <t xml:space="preserve"> DEG01 </t>
  </si>
  <si>
    <t>Cantoneira Iluminada para Degrau 30 Leds 2700K 12VCC código DI30L.132 referência 020.02.10032 Power Lume ou similar. Fornecimento e Instalação.</t>
  </si>
  <si>
    <t xml:space="preserve"> 9.1.70 </t>
  </si>
  <si>
    <t xml:space="preserve"> DEG02 </t>
  </si>
  <si>
    <t>Fonte para Cantoneira Iluminada para Degrau 12W / entrada 220VAC / saída 12VCC / 1A código FA12V1A referência 012.01.0001 Power Lume ou similar. Fornecimento e Instalação.</t>
  </si>
  <si>
    <t xml:space="preserve"> 9.1.71 </t>
  </si>
  <si>
    <t xml:space="preserve"> DEG03 </t>
  </si>
  <si>
    <t>Luminária de LED para Cantoneira para Degrau Iluminado (30 LEDs) código LUMLED referência 025.00.00135 Power Lume ou similar. Fornecimento e Instalação.</t>
  </si>
  <si>
    <t xml:space="preserve"> 9.1.72 </t>
  </si>
  <si>
    <t xml:space="preserve"> 39.21.230 </t>
  </si>
  <si>
    <t>CPOS/CDHU</t>
  </si>
  <si>
    <t>Cabo de cobre flexível de 3 x 1,5 mm², isolamento 0,6/1 kV - isolação HEPR 90°C</t>
  </si>
  <si>
    <t xml:space="preserve"> 9.2 </t>
  </si>
  <si>
    <t>Cabeamento</t>
  </si>
  <si>
    <t xml:space="preserve"> 9.2.1 </t>
  </si>
  <si>
    <t xml:space="preserve"> 9.2.2 </t>
  </si>
  <si>
    <t xml:space="preserve"> 72311 </t>
  </si>
  <si>
    <t>ELETRODUTO DE ACO GALVANIZADO ELETROLITICO DN 50MM (2 ), TIPO SEMI-PESADO - FORNECIMENTO E INSTALACAO</t>
  </si>
  <si>
    <t xml:space="preserve"> 9.2.3 </t>
  </si>
  <si>
    <t xml:space="preserve"> 2.103 </t>
  </si>
  <si>
    <t>CONDULETE 2" EM LIGA DE ALUMÍNIO, TIPO "LR", COM TAMPA CEGA, PINTADA, FIXADA E COM CONECTORES E TAMPÃO DE PVC PARA OS MÓDULOS NÃO UTILIZADOS. FORNECIMENTO E INSTALAÇÃO</t>
  </si>
  <si>
    <t xml:space="preserve"> 9.2.4 </t>
  </si>
  <si>
    <t xml:space="preserve"> 93020 </t>
  </si>
  <si>
    <t>CURVA 90 GRAUS PARA ELETRODUTO, PVC, ROSCÁVEL, DN 60 MM (2"), PARA REDE ENTERRADA DE DISTRIBUIÇÃO DE ENERGIA ELÉTRICA - FORNECIMENTO E INSTALAÇÃO. AF_12/2021</t>
  </si>
  <si>
    <t xml:space="preserve"> 9.2.5 </t>
  </si>
  <si>
    <t xml:space="preserve"> 93014 </t>
  </si>
  <si>
    <t>LUVA PARA ELETRODUTO, PVC, ROSCÁVEL, DN 60 MM (2"), PARA REDE ENTERRADA DE DISTRIBUIÇÃO DE ENERGIA ELÉTRICA - FORNECIMENTO E INSTALAÇÃO. AF_12/2021</t>
  </si>
  <si>
    <t xml:space="preserve"> 9.2.6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</si>
  <si>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</si>
  <si>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</si>
  <si>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9.2.7 </t>
  </si>
  <si>
    <t xml:space="preserve"> 9.2.8 </t>
  </si>
  <si>
    <t xml:space="preserve"> CX3030 </t>
  </si>
  <si>
    <t>Caixa de passagem metálica zincada 30x30x10cm com tampa e furos de 2"</t>
  </si>
  <si>
    <t xml:space="preserve"> 9.2.9 </t>
  </si>
  <si>
    <t xml:space="preserve"> 8460 </t>
  </si>
  <si>
    <t>Fornecimento e instalação de mini rack de parede 19" x 16u x 450mm</t>
  </si>
  <si>
    <t xml:space="preserve"> 9.2.10 </t>
  </si>
  <si>
    <t xml:space="preserve"> 11229 </t>
  </si>
  <si>
    <t>Fornecimento e instalação de patch panel com 24 portas cat.6 - Rev 01</t>
  </si>
  <si>
    <t xml:space="preserve"> 9.2.11 </t>
  </si>
  <si>
    <t xml:space="preserve"> 9.2.12 </t>
  </si>
  <si>
    <t xml:space="preserve"> 7138 </t>
  </si>
  <si>
    <t>Fornecimento e lançamento de cabo utp 4 pares cat 6</t>
  </si>
  <si>
    <t xml:space="preserve"> 9.2.13 </t>
  </si>
  <si>
    <t xml:space="preserve"> 7164 </t>
  </si>
  <si>
    <t>Fornecimento e instalação de conector rj 45 fêmea cat 6 (krone ou similar)</t>
  </si>
  <si>
    <t xml:space="preserve"> 9.2.14 </t>
  </si>
  <si>
    <t xml:space="preserve"> 715 </t>
  </si>
  <si>
    <t>Fornecimento e instalação de espelho para caixa 4" x 2" com 01 saída rj-45</t>
  </si>
  <si>
    <t xml:space="preserve"> 9.2.15 </t>
  </si>
  <si>
    <t xml:space="preserve"> 714 </t>
  </si>
  <si>
    <t>Fornecimento e instalação de espelho para caixa vertical 4" x 2" com 02 saídas rj-45 (krone ou similar)</t>
  </si>
  <si>
    <t xml:space="preserve"> 9.2.16 </t>
  </si>
  <si>
    <t xml:space="preserve"> 9.2.17 </t>
  </si>
  <si>
    <t xml:space="preserve"> 9.2.18 </t>
  </si>
  <si>
    <t xml:space="preserve"> 059451 </t>
  </si>
  <si>
    <t>CERTIFICAO DE REDE LOGICA CAT. 6 COM EMISSAO DE RELATORIO</t>
  </si>
  <si>
    <t xml:space="preserve"> 9.2.19 </t>
  </si>
  <si>
    <t xml:space="preserve"> 9.2.20 </t>
  </si>
  <si>
    <t xml:space="preserve"> 9.2.21 </t>
  </si>
  <si>
    <t xml:space="preserve"> 9.2.22 </t>
  </si>
  <si>
    <t xml:space="preserve"> ELT26 </t>
  </si>
  <si>
    <t>Curva de inversão para eletrocalha lisa chapa #18 50x50mm</t>
  </si>
  <si>
    <t xml:space="preserve"> 9.2.23 </t>
  </si>
  <si>
    <t xml:space="preserve"> ELT27 </t>
  </si>
  <si>
    <t>Curva vertical interna para eletrocalha lisa chapa #18 50x50mm</t>
  </si>
  <si>
    <t xml:space="preserve"> 9.3 </t>
  </si>
  <si>
    <t>TV</t>
  </si>
  <si>
    <t xml:space="preserve"> 9.3.1 </t>
  </si>
  <si>
    <t xml:space="preserve"> 9.3.2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</si>
  <si>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</si>
  <si>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</si>
  <si>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9.3.3 </t>
  </si>
  <si>
    <t xml:space="preserve"> 9.4 </t>
  </si>
  <si>
    <t>SPDA</t>
  </si>
  <si>
    <t xml:space="preserve"> 9.4.1 </t>
  </si>
  <si>
    <t xml:space="preserve"> 96985 </t>
  </si>
  <si>
    <t>HASTE DE ATERRAMENTO, DIÂMETRO 5/8", COM 3 METROS - FORNECIMENTO E INSTALAÇÃO. AF_08/2023</t>
  </si>
  <si>
    <t xml:space="preserve"> 9.4.2 </t>
  </si>
  <si>
    <t xml:space="preserve"> ED-51033 </t>
  </si>
  <si>
    <t>CORDOALHA EM AÇO GALVANIZADO 3/8" SM COM 7 FIOS</t>
  </si>
  <si>
    <t xml:space="preserve"> 9.4.3 </t>
  </si>
  <si>
    <t xml:space="preserve"> 160325 </t>
  </si>
  <si>
    <t>IOPES</t>
  </si>
  <si>
    <t>Caixa de equalização de potenciais para uso interno e externo com nove (9) terminais para aterramento (BEP), em aço, com flange inferior e vedação na porta, ref. TEL-903, marca de referência Termotécnica ou equivalente</t>
  </si>
  <si>
    <t xml:space="preserve"> 9.4.4 </t>
  </si>
  <si>
    <t xml:space="preserve"> 104755 </t>
  </si>
  <si>
    <t>CONECTOR SPLIT-BOLT, PARA SPDA, PARA CABOS ATÉ 95 MM2 - FORNECIMENTO E INSTALAÇÃO. AF_08/2023</t>
  </si>
  <si>
    <t xml:space="preserve"> 9.4.5 </t>
  </si>
  <si>
    <t xml:space="preserve"> CTO010 </t>
  </si>
  <si>
    <t>Conector terminal de compressão, tipo OLHAL de cobre eletrolítico estanhado com furo para parafuso, para cabo 70 mm2 - Fornecimento e instalação</t>
  </si>
  <si>
    <t xml:space="preserve"> 10 </t>
  </si>
  <si>
    <t>INSTALAÇÕES DE COMBATE A INCÊNDIO - PPCI</t>
  </si>
  <si>
    <t xml:space="preserve"> 10.1 </t>
  </si>
  <si>
    <t xml:space="preserve"> 055861 </t>
  </si>
  <si>
    <t>EXTINTOR PO QUIMICO SECO ABC 4kg NBR 15808:2017</t>
  </si>
  <si>
    <t xml:space="preserve"> 10.2 </t>
  </si>
  <si>
    <t xml:space="preserve"> 101909 </t>
  </si>
  <si>
    <t>EXTINTOR DE INCÊNDIO PORTÁTIL COM CARGA DE PQS DE 6 KG, CLASSE BC - FORNECIMENTO E INSTALAÇÃO. AF_10/2020_PE</t>
  </si>
  <si>
    <t xml:space="preserve"> 10.3 </t>
  </si>
  <si>
    <t xml:space="preserve"> lum 1.00 </t>
  </si>
  <si>
    <t>Luminária de emergência com LED, 300 lúmens, 4W, IP20, 220V, com bateria selada para acionamento autonomo na falta de energia elétrica, parafusos e buchas para instalação. Ref. Segurimax 25144 ou similar técnico. Fornecimento e Instalação.</t>
  </si>
  <si>
    <t xml:space="preserve"> 10.4 </t>
  </si>
  <si>
    <t xml:space="preserve"> ILE 1.10 </t>
  </si>
  <si>
    <t>LUMINÁRIA DE EMERGÊNCIA, COM 2200 LUMENS, 2 FAROLETES LED, MODELO INTELBRAS OU EQUIVALENTE - FORNECIMENTO E INSTALAÇÃO. (ref.: SINAPI 97599)</t>
  </si>
  <si>
    <t xml:space="preserve"> 10.5 </t>
  </si>
  <si>
    <t xml:space="preserve"> ILE 1.11 </t>
  </si>
  <si>
    <t>LUMINÁRIA DE BALIZAMENTO, INDICAÇÃO DE ROTA DE FUGA CONFORME PROJETO, LED E AUTONOMIA MÍNIMA DE 3H. - FORNECIMENTO E INSTALAÇÃO. (ref.: SINAPI 97599)</t>
  </si>
  <si>
    <t xml:space="preserve"> 10.6 </t>
  </si>
  <si>
    <t xml:space="preserve"> EVF 1.024 </t>
  </si>
  <si>
    <t>PLACA DE SINALIZACAO DE SEGURANCA CONTRA INCENDIO, FOTOLUMINESCENTE, RETANGULAR, *15 X 30* CM, EM PVC *2* MM ANTI-CHAMAS (SIMBOLOS, CORES E PICTOGRAMAS CONFORME NBR 16820). FORNECIMENTO E INSTALAÇÃO</t>
  </si>
  <si>
    <t xml:space="preserve"> 10.7 </t>
  </si>
  <si>
    <t xml:space="preserve"> EVF 1.025 </t>
  </si>
  <si>
    <t>PLACA DE SINALIZACAO DE SEGURANCA CONTRA INCENDIO, FOTOLUMINESCENTE, QUADRADA, *20 X 20* CM, EM PVC *2* MM ANTI-CHAMAS (SIMBOLOS, CORES E PICTOGRAMAS CONFORME NBR 16820). FORNECIMENTO E INSTALAÇÃO</t>
  </si>
  <si>
    <t xml:space="preserve"> 10.8 </t>
  </si>
  <si>
    <t xml:space="preserve"> EVF 1.028 </t>
  </si>
  <si>
    <t>PLACA DE SINALIZACAO DE SEGURANCA CONTRA INCENDIO, FOTOLUMINESCENTE, RETANGULAR, *20 X 08* CM, EM PVC *2* MM ANTI-CHAMAS (SIMBOLOS, CORES E PICTOGRAMAS CONFORME NBR 16820). INDICAÇÃO DO TIPO DE AGENTE EXTINTOR. FORNECIMENTO E INSTALAÇÃO</t>
  </si>
  <si>
    <t xml:space="preserve"> 10.9 </t>
  </si>
  <si>
    <t xml:space="preserve"> GC-001 </t>
  </si>
  <si>
    <t>GUARDA-CORPO DE AÇO GALVANIZADO DE 1,05M, MONTANTES TUBULARES DE 2 1/2" ESPAÇADOS DE 1,20M, TRAVESSA SUPERIOR DE 2.1/2", LONGARINAS DE TUBOS HORIZONTAIS DE 1 1/2". FIXADO COM CHUMBADOR MECÂNICO. (Ref. SINAPI 99837)</t>
  </si>
  <si>
    <t xml:space="preserve"> 10.10 </t>
  </si>
  <si>
    <t xml:space="preserve"> 99855 </t>
  </si>
  <si>
    <t>CORRIMÃO SIMPLES, DIÂMETRO EXTERNO = 1 1/2", EM AÇO GALVANIZADO. AF_04/2019_PS</t>
  </si>
  <si>
    <t xml:space="preserve"> 10.11 </t>
  </si>
  <si>
    <t xml:space="preserve"> SSE 013 </t>
  </si>
  <si>
    <t>BARRA ANTIPÂNICO PARA PORTA DUPLA, MODELO CONFORME ESPECIFICAÇÃO TÉCNICA, INCLUSO MAÇANETA DE ALAVANCA COM CILINDRO, INSTALADO EM PORTA COMUM, VIDRO OU CORTA-FOGO. FORNECIMENTO E INSTALAÇÃO. COMPLETA.</t>
  </si>
  <si>
    <t>par</t>
  </si>
  <si>
    <t xml:space="preserve"> 10.12 </t>
  </si>
  <si>
    <t xml:space="preserve"> SSE 014 </t>
  </si>
  <si>
    <t>BARRA ANTIPÂNICO SIMPLES, COM FECHADURA LADO OPOSTO. FORNECIMENTO E INSTALAÇÃO.</t>
  </si>
  <si>
    <t>CJ</t>
  </si>
  <si>
    <t xml:space="preserve"> 10.13 </t>
  </si>
  <si>
    <t xml:space="preserve"> 100721 </t>
  </si>
  <si>
    <t>PINTURA COM TINTA ALQUÍDICA DE FUNDO (TIPO ZARCÃO) PULVERIZADA SOBRE SUPERFÍCIES METÁLICAS (EXCETO PERFIL) EXECUTADO EM OBRA (POR DEMÃO). AF_01/2020_PE</t>
  </si>
  <si>
    <t xml:space="preserve"> 10.14 </t>
  </si>
  <si>
    <t xml:space="preserve"> 100761 </t>
  </si>
  <si>
    <t>PINTURA COM TINTA ALQUÍDICA DE ACABAMENTO (ESMALTE SINTÉTICO FOSCO) PULVERIZADA SOBRE SUPERFÍCIES METÁLICAS (EXCETO PERFIL) EXECUTADO EM OBRA (02 DEMÃOS). AF_01/2020_PE</t>
  </si>
  <si>
    <t xml:space="preserve"> 10.15 </t>
  </si>
  <si>
    <t xml:space="preserve"> LT 001 </t>
  </si>
  <si>
    <t>Plano de emergência conforme NBR 15219, confecção de laudos técnicos conforme Anexos M.2, M.3 e M.4 da RTCBMRS nº 05 parte 1.1, solicitação de vistoria conforme Anexo E.1 da RTCBMRS nº 1.1. Inclui ART's de cada um dos serviços. Inclui acompanhamento de vistoria do CBMRS.</t>
  </si>
  <si>
    <t>h</t>
  </si>
  <si>
    <t xml:space="preserve"> 11 </t>
  </si>
  <si>
    <t>INSTALAÇÕES MECÂNICAS</t>
  </si>
  <si>
    <t xml:space="preserve"> 11.1 </t>
  </si>
  <si>
    <t>CLIMATIZAÇÃO</t>
  </si>
  <si>
    <t xml:space="preserve"> 11.1.1 </t>
  </si>
  <si>
    <t xml:space="preserve"> AC_18 </t>
  </si>
  <si>
    <t>Fornecimento e instalação de condicionador de ar de 18.000 BTU/h conforme especificações.</t>
  </si>
  <si>
    <t xml:space="preserve"> 11.1.2 </t>
  </si>
  <si>
    <t xml:space="preserve"> AC_22 </t>
  </si>
  <si>
    <t>Fornecimento e instalação de condicionador de ar de 22.000 BTU/h conforme especificações.</t>
  </si>
  <si>
    <t xml:space="preserve"> 11.1.3 </t>
  </si>
  <si>
    <t xml:space="preserve"> AC_48 </t>
  </si>
  <si>
    <t>Fornecimento e instalação de condicionador de ar de 48.000 BTU/h conforme especificações.</t>
  </si>
  <si>
    <t xml:space="preserve"> 11.1.4 </t>
  </si>
  <si>
    <t xml:space="preserve"> REDE_EXTRA_AC_48 </t>
  </si>
  <si>
    <t>Instalação e fixação de rede extra (dimensão que exceder os 3 metros do item instalação) para condicionador de ar de 37.000 até 48.000 BTU/h, incluindo dutos de cobre da linha de líquido e de gás, cabo PP 5x1/2mm2, mangueira flexível transparente de 1/2" para drenagem, isolamento com Poliplex, acabamento com fita PVC de cor branca, incluindo material e mão de obra.</t>
  </si>
  <si>
    <t>metro</t>
  </si>
  <si>
    <t xml:space="preserve"> 12 </t>
  </si>
  <si>
    <t>REVESTIMENTOS</t>
  </si>
  <si>
    <t xml:space="preserve"> 12.1 </t>
  </si>
  <si>
    <t>REVESTIMENTO INTERNO</t>
  </si>
  <si>
    <t xml:space="preserve"> 12.1.1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</si>
  <si>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</si>
  <si>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</si>
  <si>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12.1.2 </t>
  </si>
  <si>
    <t xml:space="preserve"> 89173 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</si>
  <si>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</si>
  <si>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12.1.3 </t>
  </si>
  <si>
    <t xml:space="preserve"> 88497 </t>
  </si>
  <si>
    <t>EMASSAMENTO COM MASSA LÁTEX, APLICAÇÃO EM PAREDE, DUAS DEMÃOS, LIXAMENTO MANUAL. AF_04/2023</t>
  </si>
  <si>
    <t xml:space="preserve"> 12.1.4 </t>
  </si>
  <si>
    <t xml:space="preserve"> 96135 </t>
  </si>
  <si>
    <t>APLICAÇÃO MANUAL DE MASSA ACRÍLICA EM PAREDES E TETO, DUAS DEMÃOS. AF_03/2024</t>
  </si>
  <si>
    <t xml:space="preserve"> 12.2 </t>
  </si>
  <si>
    <t>REVESTIMENTO EXTERNO</t>
  </si>
  <si>
    <t xml:space="preserve"> 12.2.1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</si>
  <si>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</si>
  <si>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</si>
  <si>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12.2.2 </t>
  </si>
  <si>
    <t xml:space="preserve"> 87781 </t>
  </si>
  <si>
    <t>EMBOÇO RASPADO EM ARGAMASSA TRAÇO 1:2:8, PREPARO MANUAL, APLICADA MANUALMENTE EM PANOS DE FACHADA COM PRESENÇA DE VÃOS, ESPESSURA DE 35 MM. AF_08/2022</t>
  </si>
  <si>
    <t xml:space="preserve"> 12.3 </t>
  </si>
  <si>
    <t>DIVISÓRIAS E FORROS</t>
  </si>
  <si>
    <t xml:space="preserve"> 12.3.1 </t>
  </si>
  <si>
    <t xml:space="preserve"> 102253 </t>
  </si>
  <si>
    <t>DIVISORIA SANITÁRIA, TIPO CABINE, EM GRANITO CINZA POLIDO, ESP = 3CM, ASSENTADO COM ARGAMASSA COLANTE AC III-E. AF_01/2021</t>
  </si>
  <si>
    <t xml:space="preserve"> 12.3.2 </t>
  </si>
  <si>
    <t xml:space="preserve"> 96358 </t>
  </si>
  <si>
    <t>PAREDE COM SISTEMA EM CHAPAS DE GESSO PARA DRYWALL, USO INTERNO, COM DUAS FACES SIMPLES E ESTRUTURA METÁLICA COM GUIAS SIMPLES, SEM VÃOS. AF_07/2023_PS</t>
  </si>
  <si>
    <t xml:space="preserve"> 12.3.3 </t>
  </si>
  <si>
    <t xml:space="preserve"> 00039513 </t>
  </si>
  <si>
    <t>FORRO DE FIBRA MINERAL EM PLACAS DE 625 X 625 MM, E = 15/16 MM, BORDA REBAIXADA, COM PINTURA ANTIMOFO, APOIADO EM PERFIL DE ACO GALVANIZADO COM 24 MM DE BASE - INSTALADO</t>
  </si>
  <si>
    <t xml:space="preserve"> 12.3.4 </t>
  </si>
  <si>
    <t xml:space="preserve"> 96370 </t>
  </si>
  <si>
    <t>PAREDE COM SISTEMA EM CHAPAS DE GESSO PARA DRYWALL, USO INTERNO, COM UMA FACE SIMPLES E ESTRUTURA METÁLICA COM GUIAS SIMPLES, SEM VÃOS. AF_07/2023_PS</t>
  </si>
  <si>
    <t xml:space="preserve"> 12.3.5 </t>
  </si>
  <si>
    <t xml:space="preserve"> 96113 </t>
  </si>
  <si>
    <t>FORRO EM PLACAS DE GESSO, PARA AMBIENTES COMERCIAIS. AF_08/2023_PS</t>
  </si>
  <si>
    <t xml:space="preserve"> 12.4 </t>
  </si>
  <si>
    <t>PISOS E PAVIMENTAÇÃO</t>
  </si>
  <si>
    <t xml:space="preserve"> 12.4.1 </t>
  </si>
  <si>
    <t xml:space="preserve"> ESG06 </t>
  </si>
  <si>
    <t>REFERÊNCIA SINAPI (103913) - EXECUÇÃO DE PISO INDUSTRIAL DE CONCRETO ARMADO, ACABAMENTO POLIDO, FCK = 30 MPA, ESPESSURA DE 10,0 CM. AF_04/2022</t>
  </si>
  <si>
    <t xml:space="preserve"> 12.4.2 </t>
  </si>
  <si>
    <t xml:space="preserve"> EME_PONTE_1 </t>
  </si>
  <si>
    <t>REFERÊNCIA SINAPI (94995) - EXECUÇÃO PISO DE CONCRETO, JSINADO, FCK = 30 MPA, ACABAMENTO CONVENCIONAL, ESPESSURA 8 CM, ARMADO COM TELA Q-196. AF_08/2022</t>
  </si>
  <si>
    <t xml:space="preserve"> 12.4.3 </t>
  </si>
  <si>
    <t xml:space="preserve"> 100324 </t>
  </si>
  <si>
    <t>LASTRO COM MATERIAL GRANULAR (PÓ DE PEDRA - 2 CM, PEDRA BRITADA N.1 - 8 CM), APLICADO EM PISOS OU LAJES SOBRE SOLO, ESPESSURA DE *10 CM*. AF_01/2024</t>
  </si>
  <si>
    <t xml:space="preserve"> 12.4.4 </t>
  </si>
  <si>
    <t xml:space="preserve"> 32.07.090 </t>
  </si>
  <si>
    <t>Junta de dilatação ou vedação com mastique de silicone, 4,0 x 0,5 cm - inclusive guia de apoio em polietileno</t>
  </si>
  <si>
    <t xml:space="preserve"> 12.4.5 </t>
  </si>
  <si>
    <t xml:space="preserve"> 98554 </t>
  </si>
  <si>
    <t>IMPERMEABILIZAÇÃO DE SUPERFÍCIE PARA PISO DE CONCRETO POLIDO E ARQUIBANCADA, COM MEMBRANA À BASE DE RESINA ACRÍLICA PIGMENTADA, 3 DEMÃOS. AF_09/2023</t>
  </si>
  <si>
    <t xml:space="preserve"> 12.4.6 </t>
  </si>
  <si>
    <t xml:space="preserve"> 101746 </t>
  </si>
  <si>
    <t>PISO LAMINADO FLUTUANTE SOBRE PISO DE CONCRETO. AF_09/2020</t>
  </si>
  <si>
    <t xml:space="preserve"> 12.4.7 </t>
  </si>
  <si>
    <t xml:space="preserve"> 87263 </t>
  </si>
  <si>
    <t>REVESTIMENTO CERÂMICO PARA PISO COM PLACAS TIPO PORCELANATO DE DIMENSÕES 60X60 CM APLICADA EM AMBIENTES DE ÁREA MAIOR QUE 10 M². AF_02/2023_PE</t>
  </si>
  <si>
    <t xml:space="preserve"> 12.4.8 </t>
  </si>
  <si>
    <t xml:space="preserve"> 84081 </t>
  </si>
  <si>
    <t>REVESTIMENTO DE DEGRAU DE ESCADA COM BASALTO POLIDO REGULAR, ASSENTAMENTO COM ARGAMASSA TRACO 1:4 (CIMENTO E AREIA MEDIA NAO PENEIRADA), PREPARO MANUAL DA ARGAMASSA</t>
  </si>
  <si>
    <t xml:space="preserve"> 12.4.9 </t>
  </si>
  <si>
    <t xml:space="preserve"> 102225 </t>
  </si>
  <si>
    <t>PINTURA VERNIZ (INCOLOR) POLIURETÂNICO (RESINA ALQUÍDICA MODIFICADA) EM MADEIRA, 3 DEMÃOS. AF_01/2021</t>
  </si>
  <si>
    <t xml:space="preserve"> 12.4.10 </t>
  </si>
  <si>
    <t xml:space="preserve"> 98679 </t>
  </si>
  <si>
    <t>PISO CIMENTADO, TRAÇO 1:3 (CIMENTO E AREIA), ACABAMENTO LISO, ESPESSURA 2,0 CM, PREPARO MECÂNICO DA ARGAMASSA. AF_09/2020</t>
  </si>
  <si>
    <t xml:space="preserve"> 12.5 </t>
  </si>
  <si>
    <t>RODAPÉS/SOLEIRAS/PEITORIS</t>
  </si>
  <si>
    <t xml:space="preserve"> 12.5.1 </t>
  </si>
  <si>
    <t xml:space="preserve"> 98689 </t>
  </si>
  <si>
    <t>SOLEIRA EM BASALTO TEAR, LARGURA 15 CM, ESPESSURA 2,0 CM. AF_09/2020</t>
  </si>
  <si>
    <t xml:space="preserve"> 12.5.2 </t>
  </si>
  <si>
    <t xml:space="preserve"> 101965 </t>
  </si>
  <si>
    <t>PEITORIL LINEAR EM BASALTO TEAR, L = 15CM, COMPRIMENTO DE ATÉ 2M, ASSENTADO COM ARGAMASSA 1:6 COM ADITIVO. AF_11/2020</t>
  </si>
  <si>
    <t xml:space="preserve"> 13 </t>
  </si>
  <si>
    <t>ESQUADRIAS</t>
  </si>
  <si>
    <t xml:space="preserve"> 13.1 </t>
  </si>
  <si>
    <t xml:space="preserve"> 23.04.080 </t>
  </si>
  <si>
    <t>Porta em laminado fenólico melamínico com batente em alumínio, com fechadura abre/fecha - 60 x 160 cm</t>
  </si>
  <si>
    <t xml:space="preserve"> 13.2 </t>
  </si>
  <si>
    <t xml:space="preserve"> 90851 </t>
  </si>
  <si>
    <t>KIT DE PORTA DE MADEIRA COM ACABAMENTO EM PU LAQUEADO, SEMI-OCA (PESADA OU SUPERPESADA), PADRÃO ALTO, 80X210CM, ESPESSURA DE 3,5CM, ITENS INCLUSOS: DOBRADIÇAS, MONTAGEM E INSTALAÇÃO DO BATENTE, COM FECHADURA - FORNECIMENTO E INSTALAÇÃO. AF_12/2019</t>
  </si>
  <si>
    <t xml:space="preserve"> 13.3 </t>
  </si>
  <si>
    <t xml:space="preserve"> 140038 </t>
  </si>
  <si>
    <t>MOLA HIDRAULICA PARA PORTA COM BRACO REGULAVEL, PARA SANITÁRIOS MASC E FEM</t>
  </si>
  <si>
    <t xml:space="preserve"> 13.4 </t>
  </si>
  <si>
    <t xml:space="preserve"> 14.002.0242-0 </t>
  </si>
  <si>
    <t>EMOP</t>
  </si>
  <si>
    <t>PROTECAO PARA PORTA EM ACO INOX ESCOVADO,CHAPA N°14,COM 40CM DE ALTURA.FORNECIMENTO E COLOCACAO</t>
  </si>
  <si>
    <t xml:space="preserve"> 13.5 </t>
  </si>
  <si>
    <t xml:space="preserve"> ESQ4 </t>
  </si>
  <si>
    <t>ESQUADRIA EM CAIXILHO DE ALUMINIO PRETO 3,10 X 3,00, COM VIDRO TEMPERADO FUME 6 MM E PORTA DE ALUMÍNIO PRETO LAMBRI NA HORIZONTAL DE ABRIR DUAS FOLHAS 0,80 X 2,20, COMPLETA, INSTALADA, CONFORME PROJETO</t>
  </si>
  <si>
    <t xml:space="preserve"> 13.6 </t>
  </si>
  <si>
    <t xml:space="preserve"> ESR4 </t>
  </si>
  <si>
    <t>ESQUADRIA EM CAIXILHO DE ALUMÍNIO ANODIZADO COR PRETO 4,20 X 3,00, COM VIDRO FIXO TEMPERADO FUME 6 MM E PORTA DE ALUMÍNIO PRETO LAMBRI NA HORIZONTAL DE ABRIR DUAS FOLHAS 1,00 X 2,20, COMPLETA, INSTALADA, CONFORME PROJETO</t>
  </si>
  <si>
    <t xml:space="preserve"> 13.7 </t>
  </si>
  <si>
    <t xml:space="preserve"> ESR5 </t>
  </si>
  <si>
    <t>CAIXILHO EM ALUMÍNIO ANODIZADO COR PRETO 4,60 X 3,00, COM VIDRO FIXO TEMPERADO FUME 6 MM E PORTA DE VIDRO FUME 10 MM DE ABRIR DUAS FOLHAS 1,00 X 2,20, COMPLETA, INSTALADA, CONFORME PROJETO</t>
  </si>
  <si>
    <t xml:space="preserve"> 13.8 </t>
  </si>
  <si>
    <t xml:space="preserve"> 25.01.520 </t>
  </si>
  <si>
    <t>Caixilho em alumínio anodizado COR PRETO, TIPO maxim-ar, incluso contramarco e vidro fumê comum 6 mm</t>
  </si>
  <si>
    <t xml:space="preserve"> 13.9 </t>
  </si>
  <si>
    <t xml:space="preserve"> 25.02.230 </t>
  </si>
  <si>
    <t>Porta em alumínio anodizado COR PRETO, de abrir</t>
  </si>
  <si>
    <t xml:space="preserve"> 13.10 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</si>
  <si>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</si>
  <si>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</si>
  <si>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14 </t>
  </si>
  <si>
    <t>IMPERMEABILIZAÇÃO</t>
  </si>
  <si>
    <t xml:space="preserve"> 14.1 </t>
  </si>
  <si>
    <t xml:space="preserve"> 98557 </t>
  </si>
  <si>
    <t>IMPERMEABILIZAÇÃO DE SUPERFÍCIE COM EMULSÃO ASFÁLTICA, 3 DEMÃOS. AF_09/2023</t>
  </si>
  <si>
    <t xml:space="preserve"> 14.2 </t>
  </si>
  <si>
    <t xml:space="preserve"> 98546 </t>
  </si>
  <si>
    <t>IMPERMEABILIZAÇÃO DE SUPERFÍCIE COM MANTA ASFÁLTICA, DUAS CAMADAS, INCLUSIVE APLICAÇÃO DE PRIMER ASFÁLTICO, E=4MM (PP) e E=3MM (ALUMINIZADA). AF_09/2023</t>
  </si>
  <si>
    <t xml:space="preserve"> 15 </t>
  </si>
  <si>
    <t>PINTURA</t>
  </si>
  <si>
    <t xml:space="preserve"> 15.1 </t>
  </si>
  <si>
    <t>PINTURA INTERNA</t>
  </si>
  <si>
    <t xml:space="preserve"> 15.1.1 </t>
  </si>
  <si>
    <t xml:space="preserve"> 88485 </t>
  </si>
  <si>
    <t>FUNDO SELADOR ACRÍLICO, APLICAÇÃO MANUAL EM PAREDE, UMA DEMÃO. AF_04/2023</t>
  </si>
  <si>
    <t xml:space="preserve"> 15.1.2 </t>
  </si>
  <si>
    <t xml:space="preserve"> 88489 </t>
  </si>
  <si>
    <t>PINTURA LÁTEX ACRÍLICA PREMIUM, APLICAÇÃO MANUAL EM PAREDES, DUAS DEMÃOS. AF_04/2023</t>
  </si>
  <si>
    <t xml:space="preserve"> 15.1.3 </t>
  </si>
  <si>
    <t xml:space="preserve"> 88484 </t>
  </si>
  <si>
    <t>FUNDO SELADOR ACRÍLICO, APLICAÇÃO MANUAL EM TETO, UMA DEMÃO. AF_04/2023</t>
  </si>
  <si>
    <t xml:space="preserve"> 15.1.4 </t>
  </si>
  <si>
    <t xml:space="preserve"> teste4. </t>
  </si>
  <si>
    <t>REFERÊNCIA SINAPI (88489) - APLICAÇÃO MANUAL DE PINTURA EPOXY PREMIUM EM PAREDES, DUAS DEMÃOS. AF_06/2014</t>
  </si>
  <si>
    <t xml:space="preserve"> 15.1.5 </t>
  </si>
  <si>
    <t xml:space="preserve"> 88488 </t>
  </si>
  <si>
    <t>PINTURA LÁTEX ACRÍLICA PREMIUM, APLICAÇÃO MANUAL EM TETO, DUAS DEMÃOS. AF_04/2023</t>
  </si>
  <si>
    <t xml:space="preserve"> 15.2 </t>
  </si>
  <si>
    <t>PINTURA EXTERNA</t>
  </si>
  <si>
    <t xml:space="preserve"> 15.2.1 </t>
  </si>
  <si>
    <t xml:space="preserve"> 88411 </t>
  </si>
  <si>
    <t>APLICAÇÃO MANUAL DE FUNDO SELADOR ACRÍLICO EM PANOS COM PRESENÇA DE VÃOS DE EDIFÍCIOS DE MÚLTIPLOS PAVIMENTOS. AF_03/2024</t>
  </si>
  <si>
    <t xml:space="preserve"> 15.2.2 </t>
  </si>
  <si>
    <t xml:space="preserve"> 16 </t>
  </si>
  <si>
    <t>SERVIÇOS FINAIS</t>
  </si>
  <si>
    <t xml:space="preserve"> 16.1 </t>
  </si>
  <si>
    <t xml:space="preserve"> 94993 </t>
  </si>
  <si>
    <t>EXECUÇÃO DE PASSEIO (CALÇADA) OU PISO DE CONCRETO COM CONCRETO MOLDADO IN LOCO, USINADO, ACABAMENTO CONVENCIONAL, ESPESSURA 6 CM, ARMADO. AF_08/2022</t>
  </si>
  <si>
    <t xml:space="preserve"> 16.2 </t>
  </si>
  <si>
    <t xml:space="preserve"> 9537 </t>
  </si>
  <si>
    <t>LIMPEZA FINAL DA OBRA</t>
  </si>
  <si>
    <t xml:space="preserve"> 16.3 </t>
  </si>
  <si>
    <t xml:space="preserve"> CO-27703 </t>
  </si>
  <si>
    <t>COMO CONSTRUÍDO ("AS BUILT") DE PROJETOS COM ÁREA DE ATÉ 10.000M2</t>
  </si>
  <si>
    <t>Totais -&gt;</t>
  </si>
  <si>
    <t>Total Geral</t>
  </si>
  <si>
    <t>ITEM</t>
  </si>
  <si>
    <t xml:space="preserve">DESCRIÇÃO </t>
  </si>
  <si>
    <t>SIGLA</t>
  </si>
  <si>
    <t>TAXA %</t>
  </si>
  <si>
    <t>Administração Central</t>
  </si>
  <si>
    <t>AC</t>
  </si>
  <si>
    <t>Riscos e imprevistos</t>
  </si>
  <si>
    <t>R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</si>
  <si>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</si>
  <si>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</si>
  <si>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</si>
  <si>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</si>
  <si>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</si>
  <si>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</si>
  <si>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</si>
  <si>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</si>
  <si>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</si>
  <si>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_______________________________________________________________
André Folleto
Engenheiro Eletricista</t>
  </si>
  <si>
    <t>_______________________________________________________________
Filipe Campanhola
Engenheiro Mecânico</t>
  </si>
  <si>
    <t>Unid</t>
  </si>
  <si>
    <t xml:space="preserve">Obra de reforma e adaptação do Prédio Multiuso </t>
  </si>
  <si>
    <t xml:space="preserve">_______________________________________________________________
Pedro Orlando
Engenheiro Civil  </t>
  </si>
  <si>
    <t xml:space="preserve">_______________________________________________________________
Roberto Moro
Engenheiro Civil  </t>
  </si>
  <si>
    <t>COMPOSIÇÃO DO BDI ADOTADO PARA EQUIPAMENTOS</t>
  </si>
  <si>
    <t>BDI diferenciado para os itens 2.6, 2.7, 11.1.1, 11.1.2, 11.1.3 e 11.1.4 da planilha orçamentária sintética.</t>
  </si>
  <si>
    <t>DESPESAS INDIRETAS</t>
  </si>
  <si>
    <t>LUCRO</t>
  </si>
  <si>
    <t>TRIBUTOS</t>
  </si>
  <si>
    <t>CPRB</t>
  </si>
  <si>
    <t>S + G</t>
  </si>
  <si>
    <t xml:space="preserve">Administração Central </t>
  </si>
  <si>
    <t xml:space="preserve">Seguro + Garantia </t>
  </si>
  <si>
    <t>Riscos</t>
  </si>
  <si>
    <t xml:space="preserve">Seguros + Garantia              </t>
  </si>
  <si>
    <t>BDI  = (1+(AC+S+G+R))*(1+DF)*(1+L)/(1-I))-1 = 16,80%</t>
  </si>
  <si>
    <t>BDI  = (1+(AC+S+G+R))*(1+DF)*(1+L)/(1-I))-1 = 28,49%</t>
  </si>
  <si>
    <t xml:space="preserve">SINAPI - 03/2025 - Rio Grande do Sul
SBC - 04/2025 - Rio Grande do Sul
SICRO3 - 01/2025 - Rio Grande do Sul
ORSE - 01/2025 - Sergipe
SEDOP - 02/2025 - Pará
SEINFRA - 028 - Ceará
SETOP - 01/2025 - Minas Gerais
IOPES - 01/2025 - Espírito Santo
SIURB - 01/2025 - São Paulo
SIURB INFRA - 01/2025 - São Paulo
SUDECAP - 01/2025 - Minas Gerais
CPOS/CDHU - 04/2025 - São Paulo
FDE - 01/2025 - São Paulo
AGESUL - 01/2025 - Mato Grosso do Sul
AGETOP CIVIL - 12/2024 - Goiás
AGETOP RODOVIARIA - 12/2024 - Goiás
CAEMA - 12/2019 - Maranhão
EMBASA - 05/2024 - sem_encargos
CAERN - 05/2024 - Rio Grande do Norte
COMPESA - 07/2024 - Pernambuco
EMOP - 03/2025 - Rio de Janeiro
DERPR - 10/2024 - Paraná
SCO - 03/2025 - Rio de Janeiro
</t>
  </si>
  <si>
    <t xml:space="preserve">COMPOSIÇÃO DA TAXA DE BENEFÍCIOS E DESPESAS INDIRETAS  (NÃO DESONERADO) </t>
  </si>
  <si>
    <t>Declaro para devidos fins que, conforme legislação tributária municipal (Decreto Executivo N° 73, de 11 de Maio de 2017), no ISS, a base de cálculo deste tipo de obra corresponde à 60%, com a respectiva alíquota de 3,5%.</t>
  </si>
  <si>
    <t>Não Desonerado: 
Horista: 112,88%
Mensalista: 69,79%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</si>
</sst>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2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theme="1"/>
      <name val="Calibri"/>
      <family val="2"/>
      <scheme val="minor"/>
    </font>
    <font>
      <b/>
      <sz val="12"/>
      <name val="Arial Narrow"/>
      <family val="2"/>
    </font>
    <font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</fills>
  <borders count="4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0" fontId="28" fillId="0" borderId="0"/>
  </cellStyleXfs>
  <cellXfs count="10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10" fillId="10" borderId="7" xfId="0" applyFont="1" applyFill="1" applyBorder="1" applyAlignment="1">
      <alignment horizontal="left" vertical="top" wrapText="1"/>
    </xf>
    <xf numFmtId="0" fontId="11" fillId="11" borderId="8" xfId="0" applyFont="1" applyFill="1" applyBorder="1" applyAlignment="1">
      <alignment horizontal="center" vertical="top" wrapText="1"/>
    </xf>
    <xf numFmtId="0" fontId="12" fillId="12" borderId="9" xfId="0" applyFont="1" applyFill="1" applyBorder="1" applyAlignment="1">
      <alignment horizontal="right" vertical="top" wrapText="1"/>
    </xf>
    <xf numFmtId="4" fontId="13" fillId="13" borderId="10" xfId="0" applyNumberFormat="1" applyFont="1" applyFill="1" applyBorder="1" applyAlignment="1">
      <alignment horizontal="right" vertical="top" wrapText="1"/>
    </xf>
    <xf numFmtId="0" fontId="15" fillId="14" borderId="0" xfId="0" applyFont="1" applyFill="1" applyAlignment="1">
      <alignment horizontal="left" vertical="top" wrapText="1"/>
    </xf>
    <xf numFmtId="0" fontId="16" fillId="15" borderId="0" xfId="0" applyFont="1" applyFill="1" applyAlignment="1">
      <alignment horizontal="right" vertical="top" wrapText="1"/>
    </xf>
    <xf numFmtId="0" fontId="18" fillId="17" borderId="0" xfId="0" applyFont="1" applyFill="1" applyAlignment="1">
      <alignment horizontal="left" vertical="top" wrapText="1"/>
    </xf>
    <xf numFmtId="0" fontId="19" fillId="18" borderId="0" xfId="0" applyFont="1" applyFill="1" applyAlignment="1">
      <alignment horizontal="center" vertical="top" wrapText="1"/>
    </xf>
    <xf numFmtId="0" fontId="22" fillId="0" borderId="11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0" fontId="24" fillId="0" borderId="11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9" fillId="15" borderId="0" xfId="0" applyFont="1" applyFill="1" applyAlignment="1">
      <alignment vertical="top" wrapText="1"/>
    </xf>
    <xf numFmtId="0" fontId="9" fillId="15" borderId="0" xfId="0" applyFont="1" applyFill="1" applyAlignment="1">
      <alignment horizontal="center" vertical="top" wrapText="1"/>
    </xf>
    <xf numFmtId="4" fontId="16" fillId="15" borderId="0" xfId="0" applyNumberFormat="1" applyFont="1" applyFill="1" applyAlignment="1">
      <alignment horizontal="right" vertical="top" wrapText="1"/>
    </xf>
    <xf numFmtId="10" fontId="24" fillId="0" borderId="11" xfId="1" applyNumberFormat="1" applyFont="1" applyBorder="1" applyAlignment="1">
      <alignment horizontal="center" vertical="top" wrapText="1"/>
    </xf>
    <xf numFmtId="10" fontId="22" fillId="20" borderId="11" xfId="1" applyNumberFormat="1" applyFont="1" applyFill="1" applyBorder="1" applyAlignment="1" applyProtection="1">
      <alignment horizontal="center" vertical="center" wrapText="1"/>
      <protection locked="0"/>
    </xf>
    <xf numFmtId="0" fontId="10" fillId="11" borderId="8" xfId="0" applyFont="1" applyFill="1" applyBorder="1" applyAlignment="1">
      <alignment horizontal="center" vertical="top" wrapText="1"/>
    </xf>
    <xf numFmtId="4" fontId="13" fillId="13" borderId="12" xfId="0" applyNumberFormat="1" applyFont="1" applyFill="1" applyBorder="1" applyAlignment="1">
      <alignment horizontal="right" vertical="top" wrapText="1"/>
    </xf>
    <xf numFmtId="164" fontId="16" fillId="15" borderId="11" xfId="0" applyNumberFormat="1" applyFont="1" applyFill="1" applyBorder="1" applyAlignment="1">
      <alignment horizontal="right" vertical="top" wrapText="1"/>
    </xf>
    <xf numFmtId="4" fontId="13" fillId="13" borderId="10" xfId="0" applyNumberFormat="1" applyFont="1" applyFill="1" applyBorder="1" applyAlignment="1">
      <alignment horizontal="left" vertical="top" wrapText="1"/>
    </xf>
    <xf numFmtId="4" fontId="13" fillId="13" borderId="10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9" fillId="14" borderId="0" xfId="0" applyFont="1" applyFill="1" applyAlignment="1">
      <alignment horizontal="left" vertical="top" wrapText="1"/>
    </xf>
    <xf numFmtId="49" fontId="22" fillId="20" borderId="0" xfId="0" applyNumberFormat="1" applyFont="1" applyFill="1" applyAlignment="1" applyProtection="1">
      <alignment vertical="center" wrapText="1"/>
      <protection locked="0"/>
    </xf>
    <xf numFmtId="0" fontId="26" fillId="21" borderId="11" xfId="0" applyFont="1" applyFill="1" applyBorder="1" applyAlignment="1">
      <alignment horizontal="center" vertical="top" wrapText="1"/>
    </xf>
    <xf numFmtId="49" fontId="27" fillId="20" borderId="0" xfId="0" applyNumberFormat="1" applyFont="1" applyFill="1" applyAlignment="1" applyProtection="1">
      <alignment horizontal="left" vertical="center" wrapText="1"/>
      <protection locked="0"/>
    </xf>
    <xf numFmtId="0" fontId="22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center" vertical="top" wrapText="1"/>
    </xf>
    <xf numFmtId="0" fontId="21" fillId="0" borderId="25" xfId="0" applyFont="1" applyBorder="1" applyAlignment="1">
      <alignment horizontal="left" vertical="top" wrapText="1"/>
    </xf>
    <xf numFmtId="0" fontId="23" fillId="0" borderId="30" xfId="0" applyFont="1" applyBorder="1" applyAlignment="1">
      <alignment horizontal="center" vertical="top" wrapText="1"/>
    </xf>
    <xf numFmtId="10" fontId="22" fillId="20" borderId="26" xfId="0" applyNumberFormat="1" applyFont="1" applyFill="1" applyBorder="1" applyAlignment="1" applyProtection="1">
      <alignment horizontal="center" vertical="center" wrapText="1"/>
      <protection locked="0"/>
    </xf>
    <xf numFmtId="0" fontId="26" fillId="21" borderId="18" xfId="0" applyFont="1" applyFill="1" applyBorder="1" applyAlignment="1">
      <alignment horizontal="center" vertical="top" wrapText="1"/>
    </xf>
    <xf numFmtId="10" fontId="23" fillId="0" borderId="26" xfId="1" applyNumberFormat="1" applyFont="1" applyBorder="1" applyAlignment="1">
      <alignment horizontal="center" vertical="top" wrapText="1"/>
    </xf>
    <xf numFmtId="10" fontId="24" fillId="0" borderId="26" xfId="1" applyNumberFormat="1" applyFont="1" applyBorder="1" applyAlignment="1">
      <alignment horizontal="center" vertical="top" wrapText="1"/>
    </xf>
    <xf numFmtId="0" fontId="6" fillId="9" borderId="10" xfId="0" applyFont="1" applyFill="1" applyBorder="1" applyAlignment="1">
      <alignment horizontal="left" vertical="top" wrapText="1"/>
    </xf>
    <xf numFmtId="4" fontId="10" fillId="13" borderId="10" xfId="0" applyNumberFormat="1" applyFont="1" applyFill="1" applyBorder="1" applyAlignment="1">
      <alignment horizontal="right" vertical="top" wrapText="1"/>
    </xf>
    <xf numFmtId="0" fontId="14" fillId="18" borderId="0" xfId="0" applyFont="1" applyFill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29" xfId="0" applyFont="1" applyBorder="1" applyAlignment="1">
      <alignment horizontal="center" vertical="top" wrapText="1"/>
    </xf>
    <xf numFmtId="0" fontId="22" fillId="19" borderId="0" xfId="0" applyFont="1" applyFill="1" applyAlignment="1">
      <alignment horizontal="center" vertical="center"/>
    </xf>
    <xf numFmtId="0" fontId="22" fillId="19" borderId="23" xfId="0" applyFont="1" applyFill="1" applyBorder="1" applyAlignment="1">
      <alignment horizontal="center" vertical="center"/>
    </xf>
    <xf numFmtId="0" fontId="16" fillId="15" borderId="0" xfId="0" applyFont="1" applyFill="1" applyAlignment="1">
      <alignment horizontal="right" vertical="top" wrapText="1"/>
    </xf>
    <xf numFmtId="0" fontId="15" fillId="14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164" fontId="17" fillId="16" borderId="0" xfId="0" applyNumberFormat="1" applyFont="1" applyFill="1" applyAlignment="1">
      <alignment horizontal="right" vertical="top" wrapText="1"/>
    </xf>
    <xf numFmtId="164" fontId="16" fillId="15" borderId="0" xfId="0" applyNumberFormat="1" applyFont="1" applyFill="1" applyAlignment="1">
      <alignment horizontal="right" vertical="top" wrapText="1"/>
    </xf>
    <xf numFmtId="4" fontId="17" fillId="16" borderId="0" xfId="0" applyNumberFormat="1" applyFont="1" applyFill="1" applyAlignment="1">
      <alignment horizontal="right" vertical="top" wrapText="1"/>
    </xf>
    <xf numFmtId="0" fontId="9" fillId="15" borderId="19" xfId="0" applyFont="1" applyFill="1" applyBorder="1" applyAlignment="1">
      <alignment horizontal="center" vertical="top" wrapText="1"/>
    </xf>
    <xf numFmtId="0" fontId="9" fillId="15" borderId="20" xfId="0" applyFont="1" applyFill="1" applyBorder="1" applyAlignment="1">
      <alignment horizontal="center" vertical="top" wrapText="1"/>
    </xf>
    <xf numFmtId="0" fontId="9" fillId="15" borderId="21" xfId="0" applyFont="1" applyFill="1" applyBorder="1" applyAlignment="1">
      <alignment horizontal="center" vertical="top" wrapText="1"/>
    </xf>
    <xf numFmtId="0" fontId="9" fillId="15" borderId="14" xfId="0" applyFont="1" applyFill="1" applyBorder="1" applyAlignment="1">
      <alignment horizontal="center" vertical="top" wrapText="1"/>
    </xf>
    <xf numFmtId="0" fontId="9" fillId="15" borderId="0" xfId="0" applyFont="1" applyFill="1" applyAlignment="1">
      <alignment horizontal="center" vertical="top" wrapText="1"/>
    </xf>
    <xf numFmtId="0" fontId="9" fillId="15" borderId="17" xfId="0" applyFont="1" applyFill="1" applyBorder="1" applyAlignment="1">
      <alignment horizontal="center" vertical="top" wrapText="1"/>
    </xf>
    <xf numFmtId="0" fontId="9" fillId="15" borderId="15" xfId="0" applyFont="1" applyFill="1" applyBorder="1" applyAlignment="1">
      <alignment horizontal="center" vertical="top" wrapText="1"/>
    </xf>
    <xf numFmtId="0" fontId="9" fillId="15" borderId="16" xfId="0" applyFont="1" applyFill="1" applyBorder="1" applyAlignment="1">
      <alignment horizontal="center" vertical="top" wrapText="1"/>
    </xf>
    <xf numFmtId="0" fontId="9" fillId="15" borderId="18" xfId="0" applyFont="1" applyFill="1" applyBorder="1" applyAlignment="1">
      <alignment horizontal="center" vertical="top" wrapText="1"/>
    </xf>
    <xf numFmtId="0" fontId="21" fillId="0" borderId="36" xfId="0" applyFont="1" applyBorder="1" applyAlignment="1">
      <alignment horizontal="left" vertical="top" wrapText="1"/>
    </xf>
    <xf numFmtId="0" fontId="21" fillId="0" borderId="29" xfId="0" applyFont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10" fontId="15" fillId="14" borderId="0" xfId="0" applyNumberFormat="1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4" fillId="18" borderId="0" xfId="0" applyFont="1" applyFill="1" applyAlignment="1">
      <alignment horizontal="center" vertical="top" wrapText="1"/>
    </xf>
    <xf numFmtId="49" fontId="21" fillId="20" borderId="33" xfId="0" applyNumberFormat="1" applyFont="1" applyFill="1" applyBorder="1" applyAlignment="1" applyProtection="1">
      <alignment horizontal="center" vertical="center" wrapText="1"/>
      <protection locked="0"/>
    </xf>
    <xf numFmtId="49" fontId="21" fillId="20" borderId="34" xfId="0" applyNumberFormat="1" applyFont="1" applyFill="1" applyBorder="1" applyAlignment="1" applyProtection="1">
      <alignment horizontal="center" vertical="center" wrapText="1"/>
      <protection locked="0"/>
    </xf>
    <xf numFmtId="49" fontId="21" fillId="20" borderId="35" xfId="0" applyNumberFormat="1" applyFont="1" applyFill="1" applyBorder="1" applyAlignment="1" applyProtection="1">
      <alignment horizontal="center" vertical="center" wrapText="1"/>
      <protection locked="0"/>
    </xf>
    <xf numFmtId="49" fontId="27" fillId="20" borderId="11" xfId="0" applyNumberFormat="1" applyFont="1" applyFill="1" applyBorder="1" applyAlignment="1" applyProtection="1">
      <alignment horizontal="left" vertical="center" wrapText="1"/>
      <protection locked="0"/>
    </xf>
    <xf numFmtId="0" fontId="22" fillId="19" borderId="19" xfId="0" applyFont="1" applyFill="1" applyBorder="1" applyAlignment="1">
      <alignment horizontal="center" vertical="center"/>
    </xf>
    <xf numFmtId="0" fontId="22" fillId="19" borderId="20" xfId="0" applyFont="1" applyFill="1" applyBorder="1" applyAlignment="1">
      <alignment horizontal="center" vertical="center"/>
    </xf>
    <xf numFmtId="0" fontId="22" fillId="19" borderId="21" xfId="0" applyFont="1" applyFill="1" applyBorder="1" applyAlignment="1">
      <alignment horizontal="center" vertical="center"/>
    </xf>
    <xf numFmtId="0" fontId="22" fillId="19" borderId="22" xfId="0" applyFont="1" applyFill="1" applyBorder="1" applyAlignment="1">
      <alignment horizontal="center" vertical="center"/>
    </xf>
    <xf numFmtId="0" fontId="22" fillId="19" borderId="24" xfId="0" applyFont="1" applyFill="1" applyBorder="1" applyAlignment="1">
      <alignment horizontal="center" vertical="center"/>
    </xf>
    <xf numFmtId="0" fontId="22" fillId="0" borderId="27" xfId="0" applyFont="1" applyBorder="1" applyAlignment="1">
      <alignment horizontal="center" vertical="top" wrapText="1"/>
    </xf>
    <xf numFmtId="0" fontId="22" fillId="0" borderId="28" xfId="0" applyFont="1" applyBorder="1" applyAlignment="1">
      <alignment horizontal="center" vertical="top" wrapText="1"/>
    </xf>
    <xf numFmtId="0" fontId="24" fillId="0" borderId="30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49" fontId="27" fillId="20" borderId="37" xfId="0" applyNumberFormat="1" applyFont="1" applyFill="1" applyBorder="1" applyAlignment="1" applyProtection="1">
      <alignment horizontal="left" vertical="center" wrapText="1"/>
      <protection locked="0"/>
    </xf>
    <xf numFmtId="49" fontId="27" fillId="20" borderId="13" xfId="0" applyNumberFormat="1" applyFont="1" applyFill="1" applyBorder="1" applyAlignment="1" applyProtection="1">
      <alignment horizontal="left" vertical="center" wrapText="1"/>
      <protection locked="0"/>
    </xf>
    <xf numFmtId="49" fontId="27" fillId="20" borderId="38" xfId="0" applyNumberFormat="1" applyFont="1" applyFill="1" applyBorder="1" applyAlignment="1" applyProtection="1">
      <alignment horizontal="left" vertical="center" wrapText="1"/>
      <protection locked="0"/>
    </xf>
    <xf numFmtId="49" fontId="27" fillId="20" borderId="39" xfId="0" applyNumberFormat="1" applyFont="1" applyFill="1" applyBorder="1" applyAlignment="1" applyProtection="1">
      <alignment horizontal="left" vertical="center" wrapText="1"/>
      <protection locked="0"/>
    </xf>
    <xf numFmtId="49" fontId="27" fillId="20" borderId="0" xfId="0" applyNumberFormat="1" applyFont="1" applyFill="1" applyAlignment="1" applyProtection="1">
      <alignment horizontal="left" vertical="center" wrapText="1"/>
      <protection locked="0"/>
    </xf>
    <xf numFmtId="49" fontId="27" fillId="20" borderId="40" xfId="0" applyNumberFormat="1" applyFont="1" applyFill="1" applyBorder="1" applyAlignment="1" applyProtection="1">
      <alignment horizontal="left" vertical="center" wrapText="1"/>
      <protection locked="0"/>
    </xf>
    <xf numFmtId="49" fontId="27" fillId="20" borderId="41" xfId="0" applyNumberFormat="1" applyFont="1" applyFill="1" applyBorder="1" applyAlignment="1" applyProtection="1">
      <alignment horizontal="left" vertical="center" wrapText="1"/>
      <protection locked="0"/>
    </xf>
    <xf numFmtId="49" fontId="27" fillId="20" borderId="23" xfId="0" applyNumberFormat="1" applyFont="1" applyFill="1" applyBorder="1" applyAlignment="1" applyProtection="1">
      <alignment horizontal="left" vertical="center" wrapText="1"/>
      <protection locked="0"/>
    </xf>
    <xf numFmtId="49" fontId="27" fillId="20" borderId="42" xfId="0" applyNumberFormat="1" applyFont="1" applyFill="1" applyBorder="1" applyAlignment="1" applyProtection="1">
      <alignment horizontal="left" vertical="center" wrapText="1"/>
      <protection locked="0"/>
    </xf>
    <xf numFmtId="0" fontId="25" fillId="0" borderId="27" xfId="0" applyFont="1" applyBorder="1" applyAlignment="1">
      <alignment horizontal="center" vertical="top" wrapText="1"/>
    </xf>
    <xf numFmtId="0" fontId="25" fillId="0" borderId="28" xfId="0" applyFont="1" applyBorder="1" applyAlignment="1">
      <alignment horizontal="center" vertical="top" wrapText="1"/>
    </xf>
    <xf numFmtId="0" fontId="25" fillId="0" borderId="29" xfId="0" applyFont="1" applyBorder="1" applyAlignment="1">
      <alignment horizontal="center" vertical="top" wrapText="1"/>
    </xf>
    <xf numFmtId="0" fontId="25" fillId="0" borderId="36" xfId="0" applyFont="1" applyBorder="1" applyAlignment="1">
      <alignment horizontal="center" vertical="top" wrapText="1"/>
    </xf>
    <xf numFmtId="0" fontId="9" fillId="22" borderId="0" xfId="0" applyFont="1" applyFill="1" applyAlignment="1">
      <alignment horizontal="left" vertical="top" wrapText="1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INFRA/2025/bdi/BDI%20EMEF%20JP%20Menna%20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69"/>
  <sheetViews>
    <sheetView tabSelected="1" showOutlineSymbols="0" showWhiteSpace="0" view="pageBreakPreview" topLeftCell="A310" zoomScale="70" zoomScaleNormal="100" zoomScaleSheetLayoutView="70" workbookViewId="0">
      <selection activeCell="G268" sqref="G268:H268"/>
    </sheetView>
  </sheetViews>
  <sheetFormatPr defaultRowHeight="14.25" x14ac:dyDescent="0.2"/>
  <cols>
    <col min="1" max="2" width="10" bestFit="1" customWidth="1"/>
    <col min="3" max="3" width="13.125" customWidth="1"/>
    <col min="4" max="4" width="60" bestFit="1" customWidth="1"/>
    <col min="5" max="5" width="9.125" bestFit="1" customWidth="1"/>
    <col min="6" max="9" width="10" bestFit="1" customWidth="1"/>
    <col min="10" max="10" width="16" bestFit="1" customWidth="1"/>
    <col min="11" max="12" width="17.875" bestFit="1" customWidth="1"/>
  </cols>
  <sheetData>
    <row r="1" spans="1:14" ht="15" x14ac:dyDescent="0.2">
      <c r="A1" s="1"/>
      <c r="B1" s="1"/>
      <c r="C1" s="1"/>
      <c r="D1" s="1" t="s">
        <v>0</v>
      </c>
      <c r="E1" s="68"/>
      <c r="F1" s="68"/>
      <c r="G1" s="68" t="s">
        <v>2</v>
      </c>
      <c r="H1" s="68"/>
      <c r="I1" s="68"/>
      <c r="J1" s="68" t="s">
        <v>3</v>
      </c>
      <c r="K1" s="68"/>
      <c r="L1" s="68"/>
    </row>
    <row r="2" spans="1:14" ht="80.099999999999994" customHeight="1" x14ac:dyDescent="0.2">
      <c r="A2" s="10"/>
      <c r="B2" s="10"/>
      <c r="C2" s="10"/>
      <c r="D2" s="30" t="s">
        <v>925</v>
      </c>
      <c r="E2" s="50"/>
      <c r="F2" s="50"/>
      <c r="G2" s="69">
        <v>0.22359999999999999</v>
      </c>
      <c r="H2" s="50"/>
      <c r="I2" s="50"/>
      <c r="J2" s="100" t="s">
        <v>944</v>
      </c>
      <c r="K2" s="100"/>
      <c r="L2" s="100"/>
      <c r="M2" s="100"/>
    </row>
    <row r="3" spans="1:14" ht="15" x14ac:dyDescent="0.25">
      <c r="A3" s="70" t="s">
        <v>4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4" ht="15" customHeight="1" x14ac:dyDescent="0.2">
      <c r="A4" s="51" t="s">
        <v>5</v>
      </c>
      <c r="B4" s="52" t="s">
        <v>6</v>
      </c>
      <c r="C4" s="51" t="s">
        <v>7</v>
      </c>
      <c r="D4" s="51" t="s">
        <v>8</v>
      </c>
      <c r="E4" s="53" t="s">
        <v>9</v>
      </c>
      <c r="F4" s="52" t="s">
        <v>10</v>
      </c>
      <c r="G4" s="53" t="s">
        <v>11</v>
      </c>
      <c r="H4" s="51"/>
      <c r="I4" s="51"/>
      <c r="J4" s="53" t="s">
        <v>12</v>
      </c>
      <c r="K4" s="51"/>
      <c r="L4" s="51"/>
    </row>
    <row r="5" spans="1:14" ht="15" customHeight="1" x14ac:dyDescent="0.2">
      <c r="A5" s="52"/>
      <c r="B5" s="52"/>
      <c r="C5" s="52"/>
      <c r="D5" s="52"/>
      <c r="E5" s="52"/>
      <c r="F5" s="52"/>
      <c r="G5" s="2" t="s">
        <v>13</v>
      </c>
      <c r="H5" s="2" t="s">
        <v>14</v>
      </c>
      <c r="I5" s="2" t="s">
        <v>12</v>
      </c>
      <c r="J5" s="2" t="s">
        <v>13</v>
      </c>
      <c r="K5" s="2" t="s">
        <v>14</v>
      </c>
      <c r="L5" s="2" t="s">
        <v>12</v>
      </c>
    </row>
    <row r="6" spans="1:14" ht="24" customHeight="1" x14ac:dyDescent="0.2">
      <c r="A6" s="3" t="s">
        <v>15</v>
      </c>
      <c r="B6" s="3"/>
      <c r="C6" s="3"/>
      <c r="D6" s="3" t="s">
        <v>16</v>
      </c>
      <c r="E6" s="3"/>
      <c r="F6" s="4"/>
      <c r="G6" s="3"/>
      <c r="H6" s="3"/>
      <c r="I6" s="3"/>
      <c r="J6" s="3"/>
      <c r="K6" s="3"/>
      <c r="L6" s="5">
        <f>SUM(L7:L8)</f>
        <v>537837.62</v>
      </c>
    </row>
    <row r="7" spans="1:14" ht="51.95" customHeight="1" x14ac:dyDescent="0.2">
      <c r="A7" s="6" t="s">
        <v>17</v>
      </c>
      <c r="B7" s="8" t="s">
        <v>18</v>
      </c>
      <c r="C7" s="6" t="s">
        <v>19</v>
      </c>
      <c r="D7" s="6" t="s">
        <v>20</v>
      </c>
      <c r="E7" s="7" t="s">
        <v>21</v>
      </c>
      <c r="F7" s="8">
        <v>1</v>
      </c>
      <c r="G7" s="43">
        <v>461443.86</v>
      </c>
      <c r="H7" s="43">
        <v>20616.740000000002</v>
      </c>
      <c r="I7" s="9">
        <f>G7+H7</f>
        <v>482060.6</v>
      </c>
      <c r="J7" s="9">
        <f>F7*G7</f>
        <v>461443.86</v>
      </c>
      <c r="K7" s="9">
        <f>F7*H7</f>
        <v>20616.740000000002</v>
      </c>
      <c r="L7" s="9">
        <f>J7+K7</f>
        <v>482060.6</v>
      </c>
      <c r="N7" s="29"/>
    </row>
    <row r="8" spans="1:14" ht="51.95" customHeight="1" x14ac:dyDescent="0.2">
      <c r="A8" s="6" t="s">
        <v>22</v>
      </c>
      <c r="B8" s="8" t="s">
        <v>23</v>
      </c>
      <c r="C8" s="6" t="s">
        <v>19</v>
      </c>
      <c r="D8" s="6" t="s">
        <v>24</v>
      </c>
      <c r="E8" s="7" t="s">
        <v>21</v>
      </c>
      <c r="F8" s="8">
        <v>1</v>
      </c>
      <c r="G8" s="43">
        <v>1212.6400000000001</v>
      </c>
      <c r="H8" s="43">
        <v>54564.38</v>
      </c>
      <c r="I8" s="9">
        <f>G8+H8</f>
        <v>55777.02</v>
      </c>
      <c r="J8" s="9">
        <f>F8*G8</f>
        <v>1212.6400000000001</v>
      </c>
      <c r="K8" s="9">
        <f>F8*H8</f>
        <v>54564.38</v>
      </c>
      <c r="L8" s="9">
        <f>J8+K8</f>
        <v>55777.02</v>
      </c>
    </row>
    <row r="9" spans="1:14" ht="24" customHeight="1" x14ac:dyDescent="0.2">
      <c r="A9" s="3" t="s">
        <v>25</v>
      </c>
      <c r="B9" s="3"/>
      <c r="C9" s="3"/>
      <c r="D9" s="3" t="s">
        <v>26</v>
      </c>
      <c r="E9" s="3"/>
      <c r="F9" s="4"/>
      <c r="G9" s="42"/>
      <c r="H9" s="42"/>
      <c r="I9" s="3"/>
      <c r="J9" s="3"/>
      <c r="K9" s="3"/>
      <c r="L9" s="5">
        <f>SUM(L10:L16)</f>
        <v>101387.73000000001</v>
      </c>
    </row>
    <row r="10" spans="1:14" ht="39" customHeight="1" x14ac:dyDescent="0.2">
      <c r="A10" s="6" t="s">
        <v>27</v>
      </c>
      <c r="B10" s="8" t="s">
        <v>28</v>
      </c>
      <c r="C10" s="6" t="s">
        <v>29</v>
      </c>
      <c r="D10" s="6" t="s">
        <v>30</v>
      </c>
      <c r="E10" s="7" t="s">
        <v>31</v>
      </c>
      <c r="F10" s="8">
        <v>3</v>
      </c>
      <c r="G10" s="43">
        <v>39.729999999999997</v>
      </c>
      <c r="H10" s="43">
        <v>524.65</v>
      </c>
      <c r="I10" s="9">
        <f>G10+H10</f>
        <v>564.38</v>
      </c>
      <c r="J10" s="9">
        <f>F10*G10</f>
        <v>119.19</v>
      </c>
      <c r="K10" s="9">
        <f>F10*H10</f>
        <v>1573.9499999999998</v>
      </c>
      <c r="L10" s="9">
        <f>J10+K10</f>
        <v>1693.1399999999999</v>
      </c>
    </row>
    <row r="11" spans="1:14" ht="39" customHeight="1" x14ac:dyDescent="0.2">
      <c r="A11" s="6" t="s">
        <v>32</v>
      </c>
      <c r="B11" s="8" t="s">
        <v>33</v>
      </c>
      <c r="C11" s="6" t="s">
        <v>29</v>
      </c>
      <c r="D11" s="6" t="s">
        <v>34</v>
      </c>
      <c r="E11" s="7" t="s">
        <v>31</v>
      </c>
      <c r="F11" s="8">
        <v>703</v>
      </c>
      <c r="G11" s="43">
        <v>4.7699999999999996</v>
      </c>
      <c r="H11" s="43">
        <v>3.92</v>
      </c>
      <c r="I11" s="9">
        <f t="shared" ref="I11:I14" si="0">G11+H11</f>
        <v>8.69</v>
      </c>
      <c r="J11" s="9">
        <f t="shared" ref="J11:J14" si="1">F11*G11</f>
        <v>3353.3099999999995</v>
      </c>
      <c r="K11" s="9">
        <f t="shared" ref="K11:K14" si="2">F11*H11</f>
        <v>2755.7599999999998</v>
      </c>
      <c r="L11" s="9">
        <f t="shared" ref="L11:L14" si="3">J11+K11</f>
        <v>6109.07</v>
      </c>
    </row>
    <row r="12" spans="1:14" ht="51.95" customHeight="1" x14ac:dyDescent="0.2">
      <c r="A12" s="6" t="s">
        <v>35</v>
      </c>
      <c r="B12" s="8" t="s">
        <v>36</v>
      </c>
      <c r="C12" s="6" t="s">
        <v>19</v>
      </c>
      <c r="D12" s="6" t="s">
        <v>37</v>
      </c>
      <c r="E12" s="7" t="s">
        <v>21</v>
      </c>
      <c r="F12" s="8">
        <v>1</v>
      </c>
      <c r="G12" s="43">
        <v>6554.24</v>
      </c>
      <c r="H12" s="43">
        <v>85.64</v>
      </c>
      <c r="I12" s="9">
        <f t="shared" si="0"/>
        <v>6639.88</v>
      </c>
      <c r="J12" s="9">
        <f t="shared" si="1"/>
        <v>6554.24</v>
      </c>
      <c r="K12" s="9">
        <f t="shared" si="2"/>
        <v>85.64</v>
      </c>
      <c r="L12" s="9">
        <f t="shared" si="3"/>
        <v>6639.88</v>
      </c>
    </row>
    <row r="13" spans="1:14" ht="39" customHeight="1" x14ac:dyDescent="0.2">
      <c r="A13" s="6" t="s">
        <v>39</v>
      </c>
      <c r="B13" s="8" t="s">
        <v>40</v>
      </c>
      <c r="C13" s="6" t="s">
        <v>19</v>
      </c>
      <c r="D13" s="6" t="s">
        <v>41</v>
      </c>
      <c r="E13" s="7" t="s">
        <v>21</v>
      </c>
      <c r="F13" s="8">
        <v>1</v>
      </c>
      <c r="G13" s="43">
        <v>1519.5</v>
      </c>
      <c r="H13" s="43">
        <v>122.44</v>
      </c>
      <c r="I13" s="9">
        <f t="shared" si="0"/>
        <v>1641.94</v>
      </c>
      <c r="J13" s="9">
        <f t="shared" si="1"/>
        <v>1519.5</v>
      </c>
      <c r="K13" s="9">
        <f t="shared" si="2"/>
        <v>122.44</v>
      </c>
      <c r="L13" s="9">
        <f t="shared" si="3"/>
        <v>1641.94</v>
      </c>
    </row>
    <row r="14" spans="1:14" ht="51.95" customHeight="1" x14ac:dyDescent="0.2">
      <c r="A14" s="6" t="s">
        <v>42</v>
      </c>
      <c r="B14" s="8" t="s">
        <v>43</v>
      </c>
      <c r="C14" s="6" t="s">
        <v>29</v>
      </c>
      <c r="D14" s="6" t="s">
        <v>44</v>
      </c>
      <c r="E14" s="7" t="s">
        <v>31</v>
      </c>
      <c r="F14" s="8">
        <v>479</v>
      </c>
      <c r="G14" s="43">
        <v>22.96</v>
      </c>
      <c r="H14" s="43">
        <v>4.84</v>
      </c>
      <c r="I14" s="9">
        <f t="shared" si="0"/>
        <v>27.8</v>
      </c>
      <c r="J14" s="9">
        <f t="shared" si="1"/>
        <v>10997.84</v>
      </c>
      <c r="K14" s="9">
        <f t="shared" si="2"/>
        <v>2318.36</v>
      </c>
      <c r="L14" s="9">
        <f t="shared" si="3"/>
        <v>13316.2</v>
      </c>
    </row>
    <row r="15" spans="1:14" ht="65.099999999999994" customHeight="1" x14ac:dyDescent="0.2">
      <c r="A15" s="6" t="s">
        <v>45</v>
      </c>
      <c r="B15" s="8" t="s">
        <v>46</v>
      </c>
      <c r="C15" s="6" t="s">
        <v>29</v>
      </c>
      <c r="D15" s="6" t="s">
        <v>47</v>
      </c>
      <c r="E15" s="7" t="s">
        <v>48</v>
      </c>
      <c r="F15" s="8">
        <v>1915</v>
      </c>
      <c r="G15" s="43">
        <v>0</v>
      </c>
      <c r="H15" s="43">
        <v>28.9</v>
      </c>
      <c r="I15" s="9">
        <f>G15+H15</f>
        <v>28.9</v>
      </c>
      <c r="J15" s="9">
        <f>F15*G15</f>
        <v>0</v>
      </c>
      <c r="K15" s="9">
        <f>F15*H15</f>
        <v>55343.5</v>
      </c>
      <c r="L15" s="9">
        <f>J15+K15</f>
        <v>55343.5</v>
      </c>
    </row>
    <row r="16" spans="1:14" ht="26.1" customHeight="1" x14ac:dyDescent="0.2">
      <c r="A16" s="6" t="s">
        <v>49</v>
      </c>
      <c r="B16" s="8" t="s">
        <v>50</v>
      </c>
      <c r="C16" s="6" t="s">
        <v>19</v>
      </c>
      <c r="D16" s="6" t="s">
        <v>51</v>
      </c>
      <c r="E16" s="7" t="s">
        <v>52</v>
      </c>
      <c r="F16" s="8">
        <v>4</v>
      </c>
      <c r="G16" s="43">
        <v>0</v>
      </c>
      <c r="H16" s="43">
        <v>4161</v>
      </c>
      <c r="I16" s="9">
        <f t="shared" ref="I16" si="4">G16+H16</f>
        <v>4161</v>
      </c>
      <c r="J16" s="9">
        <f t="shared" ref="J16" si="5">F16*G16</f>
        <v>0</v>
      </c>
      <c r="K16" s="9">
        <f t="shared" ref="K16" si="6">F16*H16</f>
        <v>16644</v>
      </c>
      <c r="L16" s="9">
        <f t="shared" ref="L16" si="7">J16+K16</f>
        <v>16644</v>
      </c>
    </row>
    <row r="17" spans="1:12" ht="24" customHeight="1" x14ac:dyDescent="0.2">
      <c r="A17" s="3" t="s">
        <v>53</v>
      </c>
      <c r="B17" s="3"/>
      <c r="C17" s="3"/>
      <c r="D17" s="3" t="s">
        <v>54</v>
      </c>
      <c r="E17" s="3"/>
      <c r="F17" s="4"/>
      <c r="G17" s="42"/>
      <c r="H17" s="42"/>
      <c r="I17" s="3"/>
      <c r="J17" s="3"/>
      <c r="K17" s="3"/>
      <c r="L17" s="5">
        <f>L18+L28</f>
        <v>110203.78000000001</v>
      </c>
    </row>
    <row r="18" spans="1:12" ht="24" customHeight="1" x14ac:dyDescent="0.2">
      <c r="A18" s="3" t="s">
        <v>55</v>
      </c>
      <c r="B18" s="3"/>
      <c r="C18" s="3"/>
      <c r="D18" s="3" t="s">
        <v>56</v>
      </c>
      <c r="E18" s="3"/>
      <c r="F18" s="4"/>
      <c r="G18" s="42"/>
      <c r="H18" s="42"/>
      <c r="I18" s="3"/>
      <c r="J18" s="3"/>
      <c r="K18" s="3"/>
      <c r="L18" s="5">
        <f>SUM(L19:L27)</f>
        <v>49793.98000000001</v>
      </c>
    </row>
    <row r="19" spans="1:12" ht="51.95" customHeight="1" x14ac:dyDescent="0.2">
      <c r="A19" s="6" t="s">
        <v>57</v>
      </c>
      <c r="B19" s="8" t="s">
        <v>58</v>
      </c>
      <c r="C19" s="6" t="s">
        <v>29</v>
      </c>
      <c r="D19" s="6" t="s">
        <v>59</v>
      </c>
      <c r="E19" s="7" t="s">
        <v>31</v>
      </c>
      <c r="F19" s="8">
        <v>865</v>
      </c>
      <c r="G19" s="43">
        <v>3.91</v>
      </c>
      <c r="H19" s="43">
        <v>2.02</v>
      </c>
      <c r="I19" s="9">
        <f t="shared" ref="I19" si="8">G19+H19</f>
        <v>5.93</v>
      </c>
      <c r="J19" s="9">
        <f t="shared" ref="J19" si="9">F19*G19</f>
        <v>3382.15</v>
      </c>
      <c r="K19" s="9">
        <f t="shared" ref="K19" si="10">F19*H19</f>
        <v>1747.3</v>
      </c>
      <c r="L19" s="9">
        <f t="shared" ref="L19" si="11">J19+K19</f>
        <v>5129.45</v>
      </c>
    </row>
    <row r="20" spans="1:12" ht="39" customHeight="1" x14ac:dyDescent="0.2">
      <c r="A20" s="6" t="s">
        <v>60</v>
      </c>
      <c r="B20" s="8" t="s">
        <v>61</v>
      </c>
      <c r="C20" s="6" t="s">
        <v>29</v>
      </c>
      <c r="D20" s="6" t="s">
        <v>62</v>
      </c>
      <c r="E20" s="7" t="s">
        <v>21</v>
      </c>
      <c r="F20" s="8">
        <v>9</v>
      </c>
      <c r="G20" s="43">
        <v>99.73</v>
      </c>
      <c r="H20" s="43">
        <v>190.36</v>
      </c>
      <c r="I20" s="9">
        <f t="shared" ref="I20:I27" si="12">G20+H20</f>
        <v>290.09000000000003</v>
      </c>
      <c r="J20" s="9">
        <f t="shared" ref="J20:J27" si="13">F20*G20</f>
        <v>897.57</v>
      </c>
      <c r="K20" s="9">
        <f t="shared" ref="K20:K27" si="14">F20*H20</f>
        <v>1713.2400000000002</v>
      </c>
      <c r="L20" s="9">
        <f t="shared" ref="L20:L27" si="15">J20+K20</f>
        <v>2610.8100000000004</v>
      </c>
    </row>
    <row r="21" spans="1:12" ht="39" customHeight="1" x14ac:dyDescent="0.2">
      <c r="A21" s="6" t="s">
        <v>63</v>
      </c>
      <c r="B21" s="8" t="s">
        <v>64</v>
      </c>
      <c r="C21" s="6" t="s">
        <v>29</v>
      </c>
      <c r="D21" s="6" t="s">
        <v>65</v>
      </c>
      <c r="E21" s="7" t="s">
        <v>66</v>
      </c>
      <c r="F21" s="8">
        <v>562</v>
      </c>
      <c r="G21" s="43">
        <v>18.22</v>
      </c>
      <c r="H21" s="43">
        <v>22.31</v>
      </c>
      <c r="I21" s="9">
        <f t="shared" si="12"/>
        <v>40.53</v>
      </c>
      <c r="J21" s="9">
        <f t="shared" si="13"/>
        <v>10239.64</v>
      </c>
      <c r="K21" s="9">
        <f t="shared" si="14"/>
        <v>12538.22</v>
      </c>
      <c r="L21" s="9">
        <f t="shared" si="15"/>
        <v>22777.86</v>
      </c>
    </row>
    <row r="22" spans="1:12" ht="26.1" customHeight="1" x14ac:dyDescent="0.2">
      <c r="A22" s="6" t="s">
        <v>67</v>
      </c>
      <c r="B22" s="8" t="s">
        <v>68</v>
      </c>
      <c r="C22" s="6" t="s">
        <v>29</v>
      </c>
      <c r="D22" s="6" t="s">
        <v>69</v>
      </c>
      <c r="E22" s="7" t="s">
        <v>31</v>
      </c>
      <c r="F22" s="8">
        <v>16</v>
      </c>
      <c r="G22" s="43">
        <v>9.4499999999999993</v>
      </c>
      <c r="H22" s="43">
        <v>3.05</v>
      </c>
      <c r="I22" s="9">
        <f t="shared" si="12"/>
        <v>12.5</v>
      </c>
      <c r="J22" s="9">
        <f t="shared" si="13"/>
        <v>151.19999999999999</v>
      </c>
      <c r="K22" s="9">
        <f t="shared" si="14"/>
        <v>48.8</v>
      </c>
      <c r="L22" s="9">
        <f t="shared" si="15"/>
        <v>200</v>
      </c>
    </row>
    <row r="23" spans="1:12" ht="26.1" customHeight="1" x14ac:dyDescent="0.2">
      <c r="A23" s="6" t="s">
        <v>70</v>
      </c>
      <c r="B23" s="8" t="s">
        <v>71</v>
      </c>
      <c r="C23" s="6" t="s">
        <v>29</v>
      </c>
      <c r="D23" s="6" t="s">
        <v>72</v>
      </c>
      <c r="E23" s="7" t="s">
        <v>31</v>
      </c>
      <c r="F23" s="8">
        <v>25</v>
      </c>
      <c r="G23" s="43">
        <v>24.4</v>
      </c>
      <c r="H23" s="43">
        <v>7.89</v>
      </c>
      <c r="I23" s="9">
        <f t="shared" si="12"/>
        <v>32.29</v>
      </c>
      <c r="J23" s="9">
        <f t="shared" si="13"/>
        <v>610</v>
      </c>
      <c r="K23" s="9">
        <f t="shared" si="14"/>
        <v>197.25</v>
      </c>
      <c r="L23" s="9">
        <f t="shared" si="15"/>
        <v>807.25</v>
      </c>
    </row>
    <row r="24" spans="1:12" ht="26.1" customHeight="1" x14ac:dyDescent="0.2">
      <c r="A24" s="6" t="s">
        <v>73</v>
      </c>
      <c r="B24" s="8" t="s">
        <v>74</v>
      </c>
      <c r="C24" s="6" t="s">
        <v>29</v>
      </c>
      <c r="D24" s="6" t="s">
        <v>75</v>
      </c>
      <c r="E24" s="7" t="s">
        <v>21</v>
      </c>
      <c r="F24" s="8">
        <v>12</v>
      </c>
      <c r="G24" s="43">
        <v>12.92</v>
      </c>
      <c r="H24" s="43">
        <v>3.96</v>
      </c>
      <c r="I24" s="9">
        <f t="shared" si="12"/>
        <v>16.88</v>
      </c>
      <c r="J24" s="9">
        <f t="shared" si="13"/>
        <v>155.04</v>
      </c>
      <c r="K24" s="9">
        <f t="shared" si="14"/>
        <v>47.519999999999996</v>
      </c>
      <c r="L24" s="9">
        <f t="shared" si="15"/>
        <v>202.56</v>
      </c>
    </row>
    <row r="25" spans="1:12" ht="39" customHeight="1" x14ac:dyDescent="0.2">
      <c r="A25" s="6" t="s">
        <v>76</v>
      </c>
      <c r="B25" s="8" t="s">
        <v>77</v>
      </c>
      <c r="C25" s="6" t="s">
        <v>29</v>
      </c>
      <c r="D25" s="6" t="s">
        <v>78</v>
      </c>
      <c r="E25" s="7" t="s">
        <v>79</v>
      </c>
      <c r="F25" s="8">
        <v>144</v>
      </c>
      <c r="G25" s="43">
        <v>16.649999999999999</v>
      </c>
      <c r="H25" s="43">
        <v>65.849999999999994</v>
      </c>
      <c r="I25" s="9">
        <f t="shared" si="12"/>
        <v>82.5</v>
      </c>
      <c r="J25" s="9">
        <f t="shared" si="13"/>
        <v>2397.6</v>
      </c>
      <c r="K25" s="9">
        <f t="shared" si="14"/>
        <v>9482.4</v>
      </c>
      <c r="L25" s="9">
        <f t="shared" si="15"/>
        <v>11880</v>
      </c>
    </row>
    <row r="26" spans="1:12" ht="26.1" customHeight="1" x14ac:dyDescent="0.2">
      <c r="A26" s="6" t="s">
        <v>80</v>
      </c>
      <c r="B26" s="8" t="s">
        <v>81</v>
      </c>
      <c r="C26" s="6" t="s">
        <v>29</v>
      </c>
      <c r="D26" s="6" t="s">
        <v>82</v>
      </c>
      <c r="E26" s="7" t="s">
        <v>31</v>
      </c>
      <c r="F26" s="8">
        <v>275</v>
      </c>
      <c r="G26" s="43">
        <v>11.3</v>
      </c>
      <c r="H26" s="43">
        <v>3.68</v>
      </c>
      <c r="I26" s="9">
        <f t="shared" si="12"/>
        <v>14.98</v>
      </c>
      <c r="J26" s="9">
        <f t="shared" si="13"/>
        <v>3107.5</v>
      </c>
      <c r="K26" s="9">
        <f t="shared" si="14"/>
        <v>1012</v>
      </c>
      <c r="L26" s="9">
        <f t="shared" si="15"/>
        <v>4119.5</v>
      </c>
    </row>
    <row r="27" spans="1:12" ht="39" customHeight="1" x14ac:dyDescent="0.2">
      <c r="A27" s="6" t="s">
        <v>83</v>
      </c>
      <c r="B27" s="8" t="s">
        <v>84</v>
      </c>
      <c r="C27" s="6" t="s">
        <v>29</v>
      </c>
      <c r="D27" s="6" t="s">
        <v>85</v>
      </c>
      <c r="E27" s="7" t="s">
        <v>79</v>
      </c>
      <c r="F27" s="8">
        <v>15</v>
      </c>
      <c r="G27" s="43">
        <v>109.31</v>
      </c>
      <c r="H27" s="43">
        <v>28.46</v>
      </c>
      <c r="I27" s="9">
        <f t="shared" si="12"/>
        <v>137.77000000000001</v>
      </c>
      <c r="J27" s="9">
        <f t="shared" si="13"/>
        <v>1639.65</v>
      </c>
      <c r="K27" s="9">
        <f t="shared" si="14"/>
        <v>426.90000000000003</v>
      </c>
      <c r="L27" s="9">
        <f t="shared" si="15"/>
        <v>2066.5500000000002</v>
      </c>
    </row>
    <row r="28" spans="1:12" ht="24" customHeight="1" x14ac:dyDescent="0.2">
      <c r="A28" s="3" t="s">
        <v>86</v>
      </c>
      <c r="B28" s="3"/>
      <c r="C28" s="3"/>
      <c r="D28" s="3" t="s">
        <v>87</v>
      </c>
      <c r="E28" s="3"/>
      <c r="F28" s="4"/>
      <c r="G28" s="42"/>
      <c r="H28" s="42"/>
      <c r="I28" s="3"/>
      <c r="J28" s="3"/>
      <c r="K28" s="3"/>
      <c r="L28" s="5">
        <f>SUM(L29:L34)</f>
        <v>60409.8</v>
      </c>
    </row>
    <row r="29" spans="1:12" ht="65.099999999999994" customHeight="1" x14ac:dyDescent="0.2">
      <c r="A29" s="6" t="s">
        <v>88</v>
      </c>
      <c r="B29" s="8" t="s">
        <v>89</v>
      </c>
      <c r="C29" s="6" t="s">
        <v>29</v>
      </c>
      <c r="D29" s="6" t="s">
        <v>90</v>
      </c>
      <c r="E29" s="7" t="s">
        <v>79</v>
      </c>
      <c r="F29" s="8">
        <v>150</v>
      </c>
      <c r="G29" s="43">
        <v>2.2200000000000002</v>
      </c>
      <c r="H29" s="43">
        <v>6.34</v>
      </c>
      <c r="I29" s="9">
        <f t="shared" ref="I29" si="16">G29+H29</f>
        <v>8.56</v>
      </c>
      <c r="J29" s="9">
        <f t="shared" ref="J29" si="17">F29*G29</f>
        <v>333.00000000000006</v>
      </c>
      <c r="K29" s="9">
        <f t="shared" ref="K29" si="18">F29*H29</f>
        <v>951</v>
      </c>
      <c r="L29" s="9">
        <f t="shared" ref="L29" si="19">J29+K29</f>
        <v>1284</v>
      </c>
    </row>
    <row r="30" spans="1:12" ht="26.1" customHeight="1" x14ac:dyDescent="0.2">
      <c r="A30" s="6" t="s">
        <v>91</v>
      </c>
      <c r="B30" s="8" t="s">
        <v>92</v>
      </c>
      <c r="C30" s="6" t="s">
        <v>29</v>
      </c>
      <c r="D30" s="6" t="s">
        <v>93</v>
      </c>
      <c r="E30" s="7" t="s">
        <v>79</v>
      </c>
      <c r="F30" s="8">
        <v>30</v>
      </c>
      <c r="G30" s="43">
        <v>83.93</v>
      </c>
      <c r="H30" s="43">
        <v>28.94</v>
      </c>
      <c r="I30" s="9">
        <f t="shared" ref="I30:I34" si="20">G30+H30</f>
        <v>112.87</v>
      </c>
      <c r="J30" s="9">
        <f t="shared" ref="J30:J34" si="21">F30*G30</f>
        <v>2517.9</v>
      </c>
      <c r="K30" s="9">
        <f t="shared" ref="K30:K34" si="22">F30*H30</f>
        <v>868.2</v>
      </c>
      <c r="L30" s="9">
        <f t="shared" ref="L30:L34" si="23">J30+K30</f>
        <v>3386.1000000000004</v>
      </c>
    </row>
    <row r="31" spans="1:12" ht="39" customHeight="1" x14ac:dyDescent="0.2">
      <c r="A31" s="6" t="s">
        <v>94</v>
      </c>
      <c r="B31" s="8" t="s">
        <v>95</v>
      </c>
      <c r="C31" s="6" t="s">
        <v>29</v>
      </c>
      <c r="D31" s="6" t="s">
        <v>96</v>
      </c>
      <c r="E31" s="7" t="s">
        <v>97</v>
      </c>
      <c r="F31" s="8">
        <v>540</v>
      </c>
      <c r="G31" s="43">
        <v>0.56000000000000005</v>
      </c>
      <c r="H31" s="43">
        <v>3.31</v>
      </c>
      <c r="I31" s="9">
        <f t="shared" si="20"/>
        <v>3.87</v>
      </c>
      <c r="J31" s="9">
        <f t="shared" si="21"/>
        <v>302.40000000000003</v>
      </c>
      <c r="K31" s="9">
        <f t="shared" si="22"/>
        <v>1787.4</v>
      </c>
      <c r="L31" s="9">
        <f t="shared" si="23"/>
        <v>2089.8000000000002</v>
      </c>
    </row>
    <row r="32" spans="1:12" ht="39" customHeight="1" x14ac:dyDescent="0.2">
      <c r="A32" s="6" t="s">
        <v>98</v>
      </c>
      <c r="B32" s="8" t="s">
        <v>99</v>
      </c>
      <c r="C32" s="6" t="s">
        <v>29</v>
      </c>
      <c r="D32" s="6" t="s">
        <v>100</v>
      </c>
      <c r="E32" s="7" t="s">
        <v>31</v>
      </c>
      <c r="F32" s="8">
        <v>292</v>
      </c>
      <c r="G32" s="43">
        <v>0.62</v>
      </c>
      <c r="H32" s="43">
        <v>0.28000000000000003</v>
      </c>
      <c r="I32" s="9">
        <f t="shared" si="20"/>
        <v>0.9</v>
      </c>
      <c r="J32" s="9">
        <f t="shared" si="21"/>
        <v>181.04</v>
      </c>
      <c r="K32" s="9">
        <f t="shared" si="22"/>
        <v>81.760000000000005</v>
      </c>
      <c r="L32" s="9">
        <f t="shared" si="23"/>
        <v>262.8</v>
      </c>
    </row>
    <row r="33" spans="1:12" ht="39" customHeight="1" x14ac:dyDescent="0.2">
      <c r="A33" s="6" t="s">
        <v>101</v>
      </c>
      <c r="B33" s="8" t="s">
        <v>102</v>
      </c>
      <c r="C33" s="6" t="s">
        <v>29</v>
      </c>
      <c r="D33" s="6" t="s">
        <v>103</v>
      </c>
      <c r="E33" s="7" t="s">
        <v>79</v>
      </c>
      <c r="F33" s="8">
        <v>20</v>
      </c>
      <c r="G33" s="43">
        <v>74.63</v>
      </c>
      <c r="H33" s="43">
        <v>184.9</v>
      </c>
      <c r="I33" s="9">
        <f t="shared" si="20"/>
        <v>259.52999999999997</v>
      </c>
      <c r="J33" s="9">
        <f t="shared" si="21"/>
        <v>1492.6</v>
      </c>
      <c r="K33" s="9">
        <f t="shared" si="22"/>
        <v>3698</v>
      </c>
      <c r="L33" s="9">
        <f t="shared" si="23"/>
        <v>5190.6000000000004</v>
      </c>
    </row>
    <row r="34" spans="1:12" ht="26.1" customHeight="1" x14ac:dyDescent="0.2">
      <c r="A34" s="6" t="s">
        <v>104</v>
      </c>
      <c r="B34" s="8" t="s">
        <v>105</v>
      </c>
      <c r="C34" s="6" t="s">
        <v>19</v>
      </c>
      <c r="D34" s="6" t="s">
        <v>106</v>
      </c>
      <c r="E34" s="7" t="s">
        <v>107</v>
      </c>
      <c r="F34" s="8">
        <v>230</v>
      </c>
      <c r="G34" s="43">
        <v>0</v>
      </c>
      <c r="H34" s="43">
        <v>209.55</v>
      </c>
      <c r="I34" s="9">
        <f t="shared" si="20"/>
        <v>209.55</v>
      </c>
      <c r="J34" s="9">
        <f t="shared" si="21"/>
        <v>0</v>
      </c>
      <c r="K34" s="9">
        <f t="shared" si="22"/>
        <v>48196.5</v>
      </c>
      <c r="L34" s="9">
        <f t="shared" si="23"/>
        <v>48196.5</v>
      </c>
    </row>
    <row r="35" spans="1:12" ht="24" customHeight="1" x14ac:dyDescent="0.2">
      <c r="A35" s="3" t="s">
        <v>108</v>
      </c>
      <c r="B35" s="3"/>
      <c r="C35" s="3"/>
      <c r="D35" s="3" t="s">
        <v>109</v>
      </c>
      <c r="E35" s="3"/>
      <c r="F35" s="4"/>
      <c r="G35" s="42"/>
      <c r="H35" s="42"/>
      <c r="I35" s="3"/>
      <c r="J35" s="3"/>
      <c r="K35" s="3"/>
      <c r="L35" s="5">
        <f>SUM(L36:L39)</f>
        <v>268413.12</v>
      </c>
    </row>
    <row r="36" spans="1:12" ht="39" customHeight="1" x14ac:dyDescent="0.2">
      <c r="A36" s="6" t="s">
        <v>110</v>
      </c>
      <c r="B36" s="8" t="s">
        <v>111</v>
      </c>
      <c r="C36" s="6" t="s">
        <v>29</v>
      </c>
      <c r="D36" s="6" t="s">
        <v>112</v>
      </c>
      <c r="E36" s="7" t="s">
        <v>79</v>
      </c>
      <c r="F36" s="8">
        <v>3</v>
      </c>
      <c r="G36" s="43">
        <v>363.61</v>
      </c>
      <c r="H36" s="43">
        <v>641.83000000000004</v>
      </c>
      <c r="I36" s="9">
        <f t="shared" ref="I36" si="24">G36+H36</f>
        <v>1005.44</v>
      </c>
      <c r="J36" s="9">
        <f t="shared" ref="J36" si="25">F36*G36</f>
        <v>1090.83</v>
      </c>
      <c r="K36" s="9">
        <f t="shared" ref="K36" si="26">F36*H36</f>
        <v>1925.4900000000002</v>
      </c>
      <c r="L36" s="9">
        <f t="shared" ref="L36" si="27">J36+K36</f>
        <v>3016.32</v>
      </c>
    </row>
    <row r="37" spans="1:12" ht="51.95" customHeight="1" x14ac:dyDescent="0.2">
      <c r="A37" s="6" t="s">
        <v>113</v>
      </c>
      <c r="B37" s="8" t="s">
        <v>114</v>
      </c>
      <c r="C37" s="6" t="s">
        <v>29</v>
      </c>
      <c r="D37" s="6" t="s">
        <v>115</v>
      </c>
      <c r="E37" s="7" t="s">
        <v>66</v>
      </c>
      <c r="F37" s="8">
        <v>581</v>
      </c>
      <c r="G37" s="43">
        <v>15.55</v>
      </c>
      <c r="H37" s="43">
        <v>121.98</v>
      </c>
      <c r="I37" s="9">
        <f t="shared" ref="I37:I39" si="28">G37+H37</f>
        <v>137.53</v>
      </c>
      <c r="J37" s="9">
        <f t="shared" ref="J37:J39" si="29">F37*G37</f>
        <v>9034.5500000000011</v>
      </c>
      <c r="K37" s="9">
        <f t="shared" ref="K37:K39" si="30">F37*H37</f>
        <v>70870.38</v>
      </c>
      <c r="L37" s="9">
        <f t="shared" ref="L37:L39" si="31">J37+K37</f>
        <v>79904.930000000008</v>
      </c>
    </row>
    <row r="38" spans="1:12" ht="39" customHeight="1" x14ac:dyDescent="0.2">
      <c r="A38" s="6" t="s">
        <v>116</v>
      </c>
      <c r="B38" s="8" t="s">
        <v>117</v>
      </c>
      <c r="C38" s="6" t="s">
        <v>29</v>
      </c>
      <c r="D38" s="6" t="s">
        <v>118</v>
      </c>
      <c r="E38" s="7" t="s">
        <v>79</v>
      </c>
      <c r="F38" s="8">
        <v>20</v>
      </c>
      <c r="G38" s="43">
        <v>596.07000000000005</v>
      </c>
      <c r="H38" s="43">
        <v>2061.35</v>
      </c>
      <c r="I38" s="9">
        <f t="shared" si="28"/>
        <v>2657.42</v>
      </c>
      <c r="J38" s="9">
        <f t="shared" si="29"/>
        <v>11921.400000000001</v>
      </c>
      <c r="K38" s="9">
        <f t="shared" si="30"/>
        <v>41227</v>
      </c>
      <c r="L38" s="9">
        <f t="shared" si="31"/>
        <v>53148.4</v>
      </c>
    </row>
    <row r="39" spans="1:12" ht="51.95" customHeight="1" x14ac:dyDescent="0.2">
      <c r="A39" s="6" t="s">
        <v>119</v>
      </c>
      <c r="B39" s="8" t="s">
        <v>120</v>
      </c>
      <c r="C39" s="6" t="s">
        <v>19</v>
      </c>
      <c r="D39" s="6" t="s">
        <v>121</v>
      </c>
      <c r="E39" s="7" t="s">
        <v>79</v>
      </c>
      <c r="F39" s="8">
        <v>21</v>
      </c>
      <c r="G39" s="43">
        <v>1956.71</v>
      </c>
      <c r="H39" s="43">
        <v>4345.3599999999997</v>
      </c>
      <c r="I39" s="9">
        <f t="shared" si="28"/>
        <v>6302.07</v>
      </c>
      <c r="J39" s="9">
        <f t="shared" si="29"/>
        <v>41090.910000000003</v>
      </c>
      <c r="K39" s="9">
        <f t="shared" si="30"/>
        <v>91252.56</v>
      </c>
      <c r="L39" s="9">
        <f t="shared" si="31"/>
        <v>132343.47</v>
      </c>
    </row>
    <row r="40" spans="1:12" ht="24" customHeight="1" x14ac:dyDescent="0.2">
      <c r="A40" s="3" t="s">
        <v>122</v>
      </c>
      <c r="B40" s="3"/>
      <c r="C40" s="3"/>
      <c r="D40" s="3" t="s">
        <v>123</v>
      </c>
      <c r="E40" s="3"/>
      <c r="F40" s="4"/>
      <c r="G40" s="42"/>
      <c r="H40" s="42"/>
      <c r="I40" s="3"/>
      <c r="J40" s="3"/>
      <c r="K40" s="3"/>
      <c r="L40" s="5">
        <f>SUM(L41:L46)</f>
        <v>308113.70999999996</v>
      </c>
    </row>
    <row r="41" spans="1:12" ht="51.95" customHeight="1" x14ac:dyDescent="0.2">
      <c r="A41" s="6" t="s">
        <v>124</v>
      </c>
      <c r="B41" s="8" t="s">
        <v>125</v>
      </c>
      <c r="C41" s="6" t="s">
        <v>19</v>
      </c>
      <c r="D41" s="6" t="s">
        <v>126</v>
      </c>
      <c r="E41" s="7" t="s">
        <v>79</v>
      </c>
      <c r="F41" s="8">
        <v>20</v>
      </c>
      <c r="G41" s="43">
        <v>993.12</v>
      </c>
      <c r="H41" s="43">
        <v>4536.78</v>
      </c>
      <c r="I41" s="9">
        <f t="shared" ref="I41" si="32">G41+H41</f>
        <v>5529.9</v>
      </c>
      <c r="J41" s="9">
        <f t="shared" ref="J41" si="33">F41*G41</f>
        <v>19862.400000000001</v>
      </c>
      <c r="K41" s="9">
        <f t="shared" ref="K41" si="34">F41*H41</f>
        <v>90735.599999999991</v>
      </c>
      <c r="L41" s="9">
        <f t="shared" ref="L41" si="35">J41+K41</f>
        <v>110598</v>
      </c>
    </row>
    <row r="42" spans="1:12" ht="51.95" customHeight="1" x14ac:dyDescent="0.2">
      <c r="A42" s="6" t="s">
        <v>127</v>
      </c>
      <c r="B42" s="8" t="s">
        <v>128</v>
      </c>
      <c r="C42" s="6" t="s">
        <v>19</v>
      </c>
      <c r="D42" s="6" t="s">
        <v>129</v>
      </c>
      <c r="E42" s="7" t="s">
        <v>79</v>
      </c>
      <c r="F42" s="8">
        <v>12</v>
      </c>
      <c r="G42" s="43">
        <v>1341.98</v>
      </c>
      <c r="H42" s="43">
        <v>4077.08</v>
      </c>
      <c r="I42" s="9">
        <f t="shared" ref="I42:I46" si="36">G42+H42</f>
        <v>5419.0599999999995</v>
      </c>
      <c r="J42" s="9">
        <f t="shared" ref="J42:J46" si="37">F42*G42</f>
        <v>16103.76</v>
      </c>
      <c r="K42" s="9">
        <f t="shared" ref="K42:K46" si="38">F42*H42</f>
        <v>48924.959999999999</v>
      </c>
      <c r="L42" s="9">
        <f t="shared" ref="L42:L46" si="39">J42+K42</f>
        <v>65028.72</v>
      </c>
    </row>
    <row r="43" spans="1:12" ht="78" customHeight="1" x14ac:dyDescent="0.2">
      <c r="A43" s="6" t="s">
        <v>130</v>
      </c>
      <c r="B43" s="8" t="s">
        <v>131</v>
      </c>
      <c r="C43" s="6" t="s">
        <v>29</v>
      </c>
      <c r="D43" s="6" t="s">
        <v>132</v>
      </c>
      <c r="E43" s="7" t="s">
        <v>31</v>
      </c>
      <c r="F43" s="8">
        <v>43</v>
      </c>
      <c r="G43" s="43">
        <v>39.1</v>
      </c>
      <c r="H43" s="43">
        <v>260.95</v>
      </c>
      <c r="I43" s="9">
        <f t="shared" si="36"/>
        <v>300.05</v>
      </c>
      <c r="J43" s="9">
        <f t="shared" si="37"/>
        <v>1681.3</v>
      </c>
      <c r="K43" s="9">
        <f t="shared" si="38"/>
        <v>11220.85</v>
      </c>
      <c r="L43" s="9">
        <f t="shared" si="39"/>
        <v>12902.15</v>
      </c>
    </row>
    <row r="44" spans="1:12" ht="51.95" customHeight="1" x14ac:dyDescent="0.2">
      <c r="A44" s="6" t="s">
        <v>133</v>
      </c>
      <c r="B44" s="8" t="s">
        <v>134</v>
      </c>
      <c r="C44" s="6" t="s">
        <v>19</v>
      </c>
      <c r="D44" s="6" t="s">
        <v>135</v>
      </c>
      <c r="E44" s="7" t="s">
        <v>79</v>
      </c>
      <c r="F44" s="8">
        <v>2</v>
      </c>
      <c r="G44" s="43">
        <v>1448.21</v>
      </c>
      <c r="H44" s="43">
        <v>3505.73</v>
      </c>
      <c r="I44" s="9">
        <f t="shared" si="36"/>
        <v>4953.9400000000005</v>
      </c>
      <c r="J44" s="9">
        <f t="shared" si="37"/>
        <v>2896.42</v>
      </c>
      <c r="K44" s="9">
        <f t="shared" si="38"/>
        <v>7011.46</v>
      </c>
      <c r="L44" s="9">
        <f t="shared" si="39"/>
        <v>9907.880000000001</v>
      </c>
    </row>
    <row r="45" spans="1:12" ht="78" customHeight="1" x14ac:dyDescent="0.2">
      <c r="A45" s="6" t="s">
        <v>136</v>
      </c>
      <c r="B45" s="8" t="s">
        <v>137</v>
      </c>
      <c r="C45" s="6" t="s">
        <v>19</v>
      </c>
      <c r="D45" s="6" t="s">
        <v>138</v>
      </c>
      <c r="E45" s="7" t="s">
        <v>31</v>
      </c>
      <c r="F45" s="8">
        <v>223</v>
      </c>
      <c r="G45" s="43">
        <v>43.78</v>
      </c>
      <c r="H45" s="43">
        <v>381.76</v>
      </c>
      <c r="I45" s="9">
        <f t="shared" si="36"/>
        <v>425.53999999999996</v>
      </c>
      <c r="J45" s="9">
        <f t="shared" si="37"/>
        <v>9762.94</v>
      </c>
      <c r="K45" s="9">
        <f t="shared" si="38"/>
        <v>85132.479999999996</v>
      </c>
      <c r="L45" s="9">
        <f t="shared" si="39"/>
        <v>94895.42</v>
      </c>
    </row>
    <row r="46" spans="1:12" ht="51.95" customHeight="1" x14ac:dyDescent="0.2">
      <c r="A46" s="6" t="s">
        <v>139</v>
      </c>
      <c r="B46" s="8" t="s">
        <v>140</v>
      </c>
      <c r="C46" s="6" t="s">
        <v>19</v>
      </c>
      <c r="D46" s="6" t="s">
        <v>141</v>
      </c>
      <c r="E46" s="7" t="s">
        <v>79</v>
      </c>
      <c r="F46" s="8">
        <v>6</v>
      </c>
      <c r="G46" s="43">
        <v>397.39</v>
      </c>
      <c r="H46" s="43">
        <v>2066.1999999999998</v>
      </c>
      <c r="I46" s="9">
        <f t="shared" si="36"/>
        <v>2463.5899999999997</v>
      </c>
      <c r="J46" s="9">
        <f t="shared" si="37"/>
        <v>2384.34</v>
      </c>
      <c r="K46" s="9">
        <f t="shared" si="38"/>
        <v>12397.199999999999</v>
      </c>
      <c r="L46" s="9">
        <f t="shared" si="39"/>
        <v>14781.539999999999</v>
      </c>
    </row>
    <row r="47" spans="1:12" ht="24" customHeight="1" x14ac:dyDescent="0.2">
      <c r="A47" s="3" t="s">
        <v>142</v>
      </c>
      <c r="B47" s="3"/>
      <c r="C47" s="3"/>
      <c r="D47" s="3" t="s">
        <v>143</v>
      </c>
      <c r="E47" s="3"/>
      <c r="F47" s="4"/>
      <c r="G47" s="42"/>
      <c r="H47" s="42"/>
      <c r="I47" s="3"/>
      <c r="J47" s="3"/>
      <c r="K47" s="3"/>
      <c r="L47" s="5">
        <f>SUM(L48:L51)</f>
        <v>133156.41</v>
      </c>
    </row>
    <row r="48" spans="1:12" ht="51.95" customHeight="1" x14ac:dyDescent="0.2">
      <c r="A48" s="6" t="s">
        <v>144</v>
      </c>
      <c r="B48" s="8" t="s">
        <v>145</v>
      </c>
      <c r="C48" s="6" t="s">
        <v>29</v>
      </c>
      <c r="D48" s="6" t="s">
        <v>146</v>
      </c>
      <c r="E48" s="7" t="s">
        <v>31</v>
      </c>
      <c r="F48" s="8">
        <v>615</v>
      </c>
      <c r="G48" s="43">
        <v>90.23</v>
      </c>
      <c r="H48" s="43">
        <v>83.86</v>
      </c>
      <c r="I48" s="9">
        <f t="shared" ref="I48" si="40">G48+H48</f>
        <v>174.09</v>
      </c>
      <c r="J48" s="9">
        <f t="shared" ref="J48" si="41">F48*G48</f>
        <v>55491.450000000004</v>
      </c>
      <c r="K48" s="9">
        <f t="shared" ref="K48" si="42">F48*H48</f>
        <v>51573.9</v>
      </c>
      <c r="L48" s="9">
        <f t="shared" ref="L48" si="43">J48+K48</f>
        <v>107065.35</v>
      </c>
    </row>
    <row r="49" spans="1:12" ht="26.1" customHeight="1" x14ac:dyDescent="0.2">
      <c r="A49" s="6" t="s">
        <v>147</v>
      </c>
      <c r="B49" s="8" t="s">
        <v>148</v>
      </c>
      <c r="C49" s="6" t="s">
        <v>29</v>
      </c>
      <c r="D49" s="6" t="s">
        <v>149</v>
      </c>
      <c r="E49" s="7" t="s">
        <v>66</v>
      </c>
      <c r="F49" s="8">
        <v>30</v>
      </c>
      <c r="G49" s="43">
        <v>26.64</v>
      </c>
      <c r="H49" s="43">
        <v>49.63</v>
      </c>
      <c r="I49" s="9">
        <f t="shared" ref="I49:I51" si="44">G49+H49</f>
        <v>76.27000000000001</v>
      </c>
      <c r="J49" s="9">
        <f t="shared" ref="J49:J51" si="45">F49*G49</f>
        <v>799.2</v>
      </c>
      <c r="K49" s="9">
        <f t="shared" ref="K49:K51" si="46">F49*H49</f>
        <v>1488.9</v>
      </c>
      <c r="L49" s="9">
        <f t="shared" ref="L49:L51" si="47">J49+K49</f>
        <v>2288.1000000000004</v>
      </c>
    </row>
    <row r="50" spans="1:12" ht="26.1" customHeight="1" x14ac:dyDescent="0.2">
      <c r="A50" s="6" t="s">
        <v>150</v>
      </c>
      <c r="B50" s="8" t="s">
        <v>151</v>
      </c>
      <c r="C50" s="6" t="s">
        <v>29</v>
      </c>
      <c r="D50" s="6" t="s">
        <v>152</v>
      </c>
      <c r="E50" s="7" t="s">
        <v>66</v>
      </c>
      <c r="F50" s="8">
        <v>72</v>
      </c>
      <c r="G50" s="43">
        <v>17.05</v>
      </c>
      <c r="H50" s="43">
        <v>41.53</v>
      </c>
      <c r="I50" s="9">
        <f t="shared" si="44"/>
        <v>58.58</v>
      </c>
      <c r="J50" s="9">
        <f t="shared" si="45"/>
        <v>1227.6000000000001</v>
      </c>
      <c r="K50" s="9">
        <f t="shared" si="46"/>
        <v>2990.16</v>
      </c>
      <c r="L50" s="9">
        <f t="shared" si="47"/>
        <v>4217.76</v>
      </c>
    </row>
    <row r="51" spans="1:12" ht="39" customHeight="1" x14ac:dyDescent="0.2">
      <c r="A51" s="6" t="s">
        <v>153</v>
      </c>
      <c r="B51" s="8" t="s">
        <v>154</v>
      </c>
      <c r="C51" s="6" t="s">
        <v>29</v>
      </c>
      <c r="D51" s="6" t="s">
        <v>155</v>
      </c>
      <c r="E51" s="7" t="s">
        <v>31</v>
      </c>
      <c r="F51" s="8">
        <v>120</v>
      </c>
      <c r="G51" s="43">
        <v>77.5</v>
      </c>
      <c r="H51" s="43">
        <v>85.71</v>
      </c>
      <c r="I51" s="9">
        <f t="shared" si="44"/>
        <v>163.20999999999998</v>
      </c>
      <c r="J51" s="9">
        <f t="shared" si="45"/>
        <v>9300</v>
      </c>
      <c r="K51" s="9">
        <f t="shared" si="46"/>
        <v>10285.199999999999</v>
      </c>
      <c r="L51" s="9">
        <f t="shared" si="47"/>
        <v>19585.199999999997</v>
      </c>
    </row>
    <row r="52" spans="1:12" ht="24" customHeight="1" x14ac:dyDescent="0.2">
      <c r="A52" s="3" t="s">
        <v>156</v>
      </c>
      <c r="B52" s="3"/>
      <c r="C52" s="3"/>
      <c r="D52" s="3" t="s">
        <v>157</v>
      </c>
      <c r="E52" s="3"/>
      <c r="F52" s="4"/>
      <c r="G52" s="42"/>
      <c r="H52" s="42"/>
      <c r="I52" s="3"/>
      <c r="J52" s="3"/>
      <c r="K52" s="3"/>
      <c r="L52" s="5">
        <f>SUM(L53:L61)</f>
        <v>596901.86999999988</v>
      </c>
    </row>
    <row r="53" spans="1:12" ht="39" customHeight="1" x14ac:dyDescent="0.2">
      <c r="A53" s="6" t="s">
        <v>158</v>
      </c>
      <c r="B53" s="8" t="s">
        <v>159</v>
      </c>
      <c r="C53" s="6" t="s">
        <v>29</v>
      </c>
      <c r="D53" s="6" t="s">
        <v>160</v>
      </c>
      <c r="E53" s="7" t="s">
        <v>31</v>
      </c>
      <c r="F53" s="8">
        <v>660</v>
      </c>
      <c r="G53" s="43">
        <v>2.81</v>
      </c>
      <c r="H53" s="43">
        <v>217.69</v>
      </c>
      <c r="I53" s="9">
        <f t="shared" ref="I53" si="48">G53+H53</f>
        <v>220.5</v>
      </c>
      <c r="J53" s="9">
        <f t="shared" ref="J53" si="49">F53*G53</f>
        <v>1854.6000000000001</v>
      </c>
      <c r="K53" s="9">
        <f t="shared" ref="K53" si="50">F53*H53</f>
        <v>143675.4</v>
      </c>
      <c r="L53" s="9">
        <f t="shared" ref="L53" si="51">J53+K53</f>
        <v>145530</v>
      </c>
    </row>
    <row r="54" spans="1:12" ht="39" customHeight="1" x14ac:dyDescent="0.2">
      <c r="A54" s="6" t="s">
        <v>161</v>
      </c>
      <c r="B54" s="8" t="s">
        <v>162</v>
      </c>
      <c r="C54" s="6" t="s">
        <v>29</v>
      </c>
      <c r="D54" s="6" t="s">
        <v>163</v>
      </c>
      <c r="E54" s="7" t="s">
        <v>66</v>
      </c>
      <c r="F54" s="8">
        <v>51</v>
      </c>
      <c r="G54" s="43">
        <v>28.76</v>
      </c>
      <c r="H54" s="43">
        <v>210.93</v>
      </c>
      <c r="I54" s="9">
        <f t="shared" ref="I54:I61" si="52">G54+H54</f>
        <v>239.69</v>
      </c>
      <c r="J54" s="9">
        <f t="shared" ref="J54:J61" si="53">F54*G54</f>
        <v>1466.76</v>
      </c>
      <c r="K54" s="9">
        <f t="shared" ref="K54:K61" si="54">F54*H54</f>
        <v>10757.43</v>
      </c>
      <c r="L54" s="9">
        <f t="shared" ref="L54:L61" si="55">J54+K54</f>
        <v>12224.19</v>
      </c>
    </row>
    <row r="55" spans="1:12" ht="51.95" customHeight="1" x14ac:dyDescent="0.2">
      <c r="A55" s="6" t="s">
        <v>164</v>
      </c>
      <c r="B55" s="8" t="s">
        <v>165</v>
      </c>
      <c r="C55" s="6" t="s">
        <v>29</v>
      </c>
      <c r="D55" s="6" t="s">
        <v>166</v>
      </c>
      <c r="E55" s="7" t="s">
        <v>66</v>
      </c>
      <c r="F55" s="8">
        <v>16</v>
      </c>
      <c r="G55" s="43">
        <v>142</v>
      </c>
      <c r="H55" s="43">
        <v>131.51</v>
      </c>
      <c r="I55" s="9">
        <f t="shared" si="52"/>
        <v>273.51</v>
      </c>
      <c r="J55" s="9">
        <f t="shared" si="53"/>
        <v>2272</v>
      </c>
      <c r="K55" s="9">
        <f t="shared" si="54"/>
        <v>2104.16</v>
      </c>
      <c r="L55" s="9">
        <f t="shared" si="55"/>
        <v>4376.16</v>
      </c>
    </row>
    <row r="56" spans="1:12" ht="51.95" customHeight="1" x14ac:dyDescent="0.2">
      <c r="A56" s="6" t="s">
        <v>167</v>
      </c>
      <c r="B56" s="8" t="s">
        <v>168</v>
      </c>
      <c r="C56" s="6" t="s">
        <v>29</v>
      </c>
      <c r="D56" s="6" t="s">
        <v>169</v>
      </c>
      <c r="E56" s="7" t="s">
        <v>79</v>
      </c>
      <c r="F56" s="8">
        <v>1</v>
      </c>
      <c r="G56" s="43">
        <v>188.85</v>
      </c>
      <c r="H56" s="43">
        <v>873.39</v>
      </c>
      <c r="I56" s="9">
        <f t="shared" si="52"/>
        <v>1062.24</v>
      </c>
      <c r="J56" s="9">
        <f t="shared" si="53"/>
        <v>188.85</v>
      </c>
      <c r="K56" s="9">
        <f t="shared" si="54"/>
        <v>873.39</v>
      </c>
      <c r="L56" s="9">
        <f t="shared" si="55"/>
        <v>1062.24</v>
      </c>
    </row>
    <row r="57" spans="1:12" ht="90.95" customHeight="1" x14ac:dyDescent="0.2">
      <c r="A57" s="6" t="s">
        <v>170</v>
      </c>
      <c r="B57" s="8" t="s">
        <v>171</v>
      </c>
      <c r="C57" s="6" t="s">
        <v>29</v>
      </c>
      <c r="D57" s="6" t="s">
        <v>172</v>
      </c>
      <c r="E57" s="7" t="s">
        <v>173</v>
      </c>
      <c r="F57" s="8">
        <v>12654</v>
      </c>
      <c r="G57" s="43">
        <v>0.77</v>
      </c>
      <c r="H57" s="43">
        <v>14.26</v>
      </c>
      <c r="I57" s="9">
        <f t="shared" si="52"/>
        <v>15.03</v>
      </c>
      <c r="J57" s="9">
        <f t="shared" si="53"/>
        <v>9743.58</v>
      </c>
      <c r="K57" s="9">
        <f t="shared" si="54"/>
        <v>180446.04</v>
      </c>
      <c r="L57" s="9">
        <f t="shared" si="55"/>
        <v>190189.62</v>
      </c>
    </row>
    <row r="58" spans="1:12" ht="78" customHeight="1" x14ac:dyDescent="0.2">
      <c r="A58" s="6" t="s">
        <v>174</v>
      </c>
      <c r="B58" s="8" t="s">
        <v>175</v>
      </c>
      <c r="C58" s="6" t="s">
        <v>19</v>
      </c>
      <c r="D58" s="6" t="s">
        <v>176</v>
      </c>
      <c r="E58" s="7" t="s">
        <v>173</v>
      </c>
      <c r="F58" s="8">
        <v>7975</v>
      </c>
      <c r="G58" s="43">
        <v>1.76</v>
      </c>
      <c r="H58" s="43">
        <v>15.57</v>
      </c>
      <c r="I58" s="9">
        <f t="shared" si="52"/>
        <v>17.330000000000002</v>
      </c>
      <c r="J58" s="9">
        <f t="shared" si="53"/>
        <v>14036</v>
      </c>
      <c r="K58" s="9">
        <f t="shared" si="54"/>
        <v>124170.75</v>
      </c>
      <c r="L58" s="9">
        <f t="shared" si="55"/>
        <v>138206.75</v>
      </c>
    </row>
    <row r="59" spans="1:12" ht="51.95" customHeight="1" x14ac:dyDescent="0.2">
      <c r="A59" s="6" t="s">
        <v>177</v>
      </c>
      <c r="B59" s="8" t="s">
        <v>178</v>
      </c>
      <c r="C59" s="6" t="s">
        <v>29</v>
      </c>
      <c r="D59" s="6" t="s">
        <v>179</v>
      </c>
      <c r="E59" s="7" t="s">
        <v>31</v>
      </c>
      <c r="F59" s="8">
        <v>1938</v>
      </c>
      <c r="G59" s="43">
        <v>34.049999999999997</v>
      </c>
      <c r="H59" s="43">
        <v>15.79</v>
      </c>
      <c r="I59" s="9">
        <f t="shared" si="52"/>
        <v>49.839999999999996</v>
      </c>
      <c r="J59" s="9">
        <f t="shared" si="53"/>
        <v>65988.899999999994</v>
      </c>
      <c r="K59" s="9">
        <f t="shared" si="54"/>
        <v>30601.019999999997</v>
      </c>
      <c r="L59" s="9">
        <f t="shared" si="55"/>
        <v>96589.919999999984</v>
      </c>
    </row>
    <row r="60" spans="1:12" ht="26.1" customHeight="1" x14ac:dyDescent="0.2">
      <c r="A60" s="6" t="s">
        <v>180</v>
      </c>
      <c r="B60" s="8" t="s">
        <v>181</v>
      </c>
      <c r="C60" s="6" t="s">
        <v>29</v>
      </c>
      <c r="D60" s="6" t="s">
        <v>182</v>
      </c>
      <c r="E60" s="7" t="s">
        <v>66</v>
      </c>
      <c r="F60" s="8">
        <v>48</v>
      </c>
      <c r="G60" s="43">
        <v>10</v>
      </c>
      <c r="H60" s="43">
        <v>73.03</v>
      </c>
      <c r="I60" s="9">
        <f t="shared" si="52"/>
        <v>83.03</v>
      </c>
      <c r="J60" s="9">
        <f t="shared" si="53"/>
        <v>480</v>
      </c>
      <c r="K60" s="9">
        <f t="shared" si="54"/>
        <v>3505.44</v>
      </c>
      <c r="L60" s="9">
        <f t="shared" si="55"/>
        <v>3985.44</v>
      </c>
    </row>
    <row r="61" spans="1:12" ht="39" customHeight="1" x14ac:dyDescent="0.2">
      <c r="A61" s="6" t="s">
        <v>183</v>
      </c>
      <c r="B61" s="8" t="s">
        <v>184</v>
      </c>
      <c r="C61" s="6" t="s">
        <v>19</v>
      </c>
      <c r="D61" s="6" t="s">
        <v>185</v>
      </c>
      <c r="E61" s="7" t="s">
        <v>31</v>
      </c>
      <c r="F61" s="8">
        <v>41</v>
      </c>
      <c r="G61" s="43">
        <v>10</v>
      </c>
      <c r="H61" s="43">
        <v>105.55</v>
      </c>
      <c r="I61" s="9">
        <f t="shared" si="52"/>
        <v>115.55</v>
      </c>
      <c r="J61" s="9">
        <f t="shared" si="53"/>
        <v>410</v>
      </c>
      <c r="K61" s="9">
        <f t="shared" si="54"/>
        <v>4327.55</v>
      </c>
      <c r="L61" s="9">
        <f t="shared" si="55"/>
        <v>4737.55</v>
      </c>
    </row>
    <row r="62" spans="1:12" ht="24" customHeight="1" x14ac:dyDescent="0.2">
      <c r="A62" s="3" t="s">
        <v>186</v>
      </c>
      <c r="B62" s="3"/>
      <c r="C62" s="3"/>
      <c r="D62" s="3" t="s">
        <v>187</v>
      </c>
      <c r="E62" s="3"/>
      <c r="F62" s="4"/>
      <c r="G62" s="42"/>
      <c r="H62" s="42"/>
      <c r="I62" s="3"/>
      <c r="J62" s="3"/>
      <c r="K62" s="3"/>
      <c r="L62" s="5">
        <f>L63+L79+L93+L98+L100+L121</f>
        <v>278868.93</v>
      </c>
    </row>
    <row r="63" spans="1:12" ht="24" customHeight="1" x14ac:dyDescent="0.2">
      <c r="A63" s="3" t="s">
        <v>188</v>
      </c>
      <c r="B63" s="3"/>
      <c r="C63" s="3"/>
      <c r="D63" s="3" t="s">
        <v>189</v>
      </c>
      <c r="E63" s="3"/>
      <c r="F63" s="4"/>
      <c r="G63" s="42"/>
      <c r="H63" s="42"/>
      <c r="I63" s="3"/>
      <c r="J63" s="3"/>
      <c r="K63" s="3"/>
      <c r="L63" s="5">
        <f>SUM(L64:L78)</f>
        <v>30521.43</v>
      </c>
    </row>
    <row r="64" spans="1:12" ht="39" customHeight="1" x14ac:dyDescent="0.2">
      <c r="A64" s="6" t="s">
        <v>190</v>
      </c>
      <c r="B64" s="8" t="s">
        <v>191</v>
      </c>
      <c r="C64" s="6" t="s">
        <v>29</v>
      </c>
      <c r="D64" s="6" t="s">
        <v>192</v>
      </c>
      <c r="E64" s="7" t="s">
        <v>66</v>
      </c>
      <c r="F64" s="8">
        <v>60</v>
      </c>
      <c r="G64" s="43">
        <v>21.13</v>
      </c>
      <c r="H64" s="43">
        <v>18.93</v>
      </c>
      <c r="I64" s="9">
        <f t="shared" ref="I64" si="56">G64+H64</f>
        <v>40.06</v>
      </c>
      <c r="J64" s="9">
        <f t="shared" ref="J64" si="57">F64*G64</f>
        <v>1267.8</v>
      </c>
      <c r="K64" s="9">
        <f t="shared" ref="K64" si="58">F64*H64</f>
        <v>1135.8</v>
      </c>
      <c r="L64" s="9">
        <f t="shared" ref="L64" si="59">J64+K64</f>
        <v>2403.6</v>
      </c>
    </row>
    <row r="65" spans="1:12" ht="39" customHeight="1" x14ac:dyDescent="0.2">
      <c r="A65" s="6" t="s">
        <v>193</v>
      </c>
      <c r="B65" s="8" t="s">
        <v>194</v>
      </c>
      <c r="C65" s="6" t="s">
        <v>29</v>
      </c>
      <c r="D65" s="6" t="s">
        <v>195</v>
      </c>
      <c r="E65" s="7" t="s">
        <v>66</v>
      </c>
      <c r="F65" s="8">
        <v>72</v>
      </c>
      <c r="G65" s="43">
        <v>25.68</v>
      </c>
      <c r="H65" s="43">
        <v>33.1</v>
      </c>
      <c r="I65" s="9">
        <f t="shared" ref="I65:I78" si="60">G65+H65</f>
        <v>58.78</v>
      </c>
      <c r="J65" s="9">
        <f t="shared" ref="J65:J78" si="61">F65*G65</f>
        <v>1848.96</v>
      </c>
      <c r="K65" s="9">
        <f t="shared" ref="K65:K78" si="62">F65*H65</f>
        <v>2383.2000000000003</v>
      </c>
      <c r="L65" s="9">
        <f t="shared" ref="L65:L78" si="63">J65+K65</f>
        <v>4232.16</v>
      </c>
    </row>
    <row r="66" spans="1:12" ht="39" customHeight="1" x14ac:dyDescent="0.2">
      <c r="A66" s="6" t="s">
        <v>196</v>
      </c>
      <c r="B66" s="8" t="s">
        <v>197</v>
      </c>
      <c r="C66" s="6" t="s">
        <v>29</v>
      </c>
      <c r="D66" s="6" t="s">
        <v>198</v>
      </c>
      <c r="E66" s="7" t="s">
        <v>66</v>
      </c>
      <c r="F66" s="8">
        <v>42</v>
      </c>
      <c r="G66" s="43">
        <v>17.46</v>
      </c>
      <c r="H66" s="43">
        <v>30.72</v>
      </c>
      <c r="I66" s="9">
        <f t="shared" si="60"/>
        <v>48.18</v>
      </c>
      <c r="J66" s="9">
        <f t="shared" si="61"/>
        <v>733.32</v>
      </c>
      <c r="K66" s="9">
        <f t="shared" si="62"/>
        <v>1290.24</v>
      </c>
      <c r="L66" s="9">
        <f t="shared" si="63"/>
        <v>2023.56</v>
      </c>
    </row>
    <row r="67" spans="1:12" ht="39" customHeight="1" x14ac:dyDescent="0.2">
      <c r="A67" s="6" t="s">
        <v>199</v>
      </c>
      <c r="B67" s="8" t="s">
        <v>200</v>
      </c>
      <c r="C67" s="6" t="s">
        <v>29</v>
      </c>
      <c r="D67" s="6" t="s">
        <v>201</v>
      </c>
      <c r="E67" s="7" t="s">
        <v>66</v>
      </c>
      <c r="F67" s="8">
        <v>60</v>
      </c>
      <c r="G67" s="43">
        <v>23.58</v>
      </c>
      <c r="H67" s="43">
        <v>40.049999999999997</v>
      </c>
      <c r="I67" s="9">
        <f t="shared" si="60"/>
        <v>63.629999999999995</v>
      </c>
      <c r="J67" s="9">
        <f t="shared" si="61"/>
        <v>1414.8</v>
      </c>
      <c r="K67" s="9">
        <f t="shared" si="62"/>
        <v>2403</v>
      </c>
      <c r="L67" s="9">
        <f t="shared" si="63"/>
        <v>3817.8</v>
      </c>
    </row>
    <row r="68" spans="1:12" ht="26.1" customHeight="1" x14ac:dyDescent="0.2">
      <c r="A68" s="6" t="s">
        <v>202</v>
      </c>
      <c r="B68" s="8" t="s">
        <v>203</v>
      </c>
      <c r="C68" s="6" t="s">
        <v>29</v>
      </c>
      <c r="D68" s="6" t="s">
        <v>204</v>
      </c>
      <c r="E68" s="7" t="s">
        <v>66</v>
      </c>
      <c r="F68" s="8">
        <v>48</v>
      </c>
      <c r="G68" s="43">
        <v>7.55</v>
      </c>
      <c r="H68" s="43">
        <v>66.11</v>
      </c>
      <c r="I68" s="9">
        <f t="shared" si="60"/>
        <v>73.66</v>
      </c>
      <c r="J68" s="9">
        <f t="shared" si="61"/>
        <v>362.4</v>
      </c>
      <c r="K68" s="9">
        <f t="shared" si="62"/>
        <v>3173.2799999999997</v>
      </c>
      <c r="L68" s="9">
        <f t="shared" si="63"/>
        <v>3535.68</v>
      </c>
    </row>
    <row r="69" spans="1:12" ht="26.1" customHeight="1" x14ac:dyDescent="0.2">
      <c r="A69" s="6" t="s">
        <v>205</v>
      </c>
      <c r="B69" s="8" t="s">
        <v>206</v>
      </c>
      <c r="C69" s="6" t="s">
        <v>29</v>
      </c>
      <c r="D69" s="6" t="s">
        <v>207</v>
      </c>
      <c r="E69" s="7" t="s">
        <v>21</v>
      </c>
      <c r="F69" s="8">
        <v>1</v>
      </c>
      <c r="G69" s="43">
        <v>17.68</v>
      </c>
      <c r="H69" s="43">
        <v>201.29</v>
      </c>
      <c r="I69" s="9">
        <f t="shared" si="60"/>
        <v>218.97</v>
      </c>
      <c r="J69" s="9">
        <f t="shared" si="61"/>
        <v>17.68</v>
      </c>
      <c r="K69" s="9">
        <f t="shared" si="62"/>
        <v>201.29</v>
      </c>
      <c r="L69" s="9">
        <f t="shared" si="63"/>
        <v>218.97</v>
      </c>
    </row>
    <row r="70" spans="1:12" ht="39" customHeight="1" x14ac:dyDescent="0.2">
      <c r="A70" s="6" t="s">
        <v>208</v>
      </c>
      <c r="B70" s="8" t="s">
        <v>209</v>
      </c>
      <c r="C70" s="6" t="s">
        <v>29</v>
      </c>
      <c r="D70" s="6" t="s">
        <v>210</v>
      </c>
      <c r="E70" s="7" t="s">
        <v>21</v>
      </c>
      <c r="F70" s="8">
        <v>2</v>
      </c>
      <c r="G70" s="43">
        <v>13.49</v>
      </c>
      <c r="H70" s="43">
        <v>158.66999999999999</v>
      </c>
      <c r="I70" s="9">
        <f t="shared" si="60"/>
        <v>172.16</v>
      </c>
      <c r="J70" s="9">
        <f t="shared" si="61"/>
        <v>26.98</v>
      </c>
      <c r="K70" s="9">
        <f t="shared" si="62"/>
        <v>317.33999999999997</v>
      </c>
      <c r="L70" s="9">
        <f t="shared" si="63"/>
        <v>344.32</v>
      </c>
    </row>
    <row r="71" spans="1:12" ht="39" customHeight="1" x14ac:dyDescent="0.2">
      <c r="A71" s="6" t="s">
        <v>211</v>
      </c>
      <c r="B71" s="8" t="s">
        <v>212</v>
      </c>
      <c r="C71" s="6" t="s">
        <v>29</v>
      </c>
      <c r="D71" s="6" t="s">
        <v>213</v>
      </c>
      <c r="E71" s="7" t="s">
        <v>21</v>
      </c>
      <c r="F71" s="8">
        <v>4</v>
      </c>
      <c r="G71" s="43">
        <v>19.47</v>
      </c>
      <c r="H71" s="43">
        <v>230.69</v>
      </c>
      <c r="I71" s="9">
        <f t="shared" si="60"/>
        <v>250.16</v>
      </c>
      <c r="J71" s="9">
        <f t="shared" si="61"/>
        <v>77.88</v>
      </c>
      <c r="K71" s="9">
        <f t="shared" si="62"/>
        <v>922.76</v>
      </c>
      <c r="L71" s="9">
        <f t="shared" si="63"/>
        <v>1000.64</v>
      </c>
    </row>
    <row r="72" spans="1:12" ht="39" customHeight="1" x14ac:dyDescent="0.2">
      <c r="A72" s="6" t="s">
        <v>214</v>
      </c>
      <c r="B72" s="8" t="s">
        <v>215</v>
      </c>
      <c r="C72" s="6" t="s">
        <v>29</v>
      </c>
      <c r="D72" s="6" t="s">
        <v>216</v>
      </c>
      <c r="E72" s="7" t="s">
        <v>21</v>
      </c>
      <c r="F72" s="8">
        <v>4</v>
      </c>
      <c r="G72" s="43">
        <v>11.49</v>
      </c>
      <c r="H72" s="43">
        <v>129.75</v>
      </c>
      <c r="I72" s="9">
        <f t="shared" si="60"/>
        <v>141.24</v>
      </c>
      <c r="J72" s="9">
        <f t="shared" si="61"/>
        <v>45.96</v>
      </c>
      <c r="K72" s="9">
        <f t="shared" si="62"/>
        <v>519</v>
      </c>
      <c r="L72" s="9">
        <f t="shared" si="63"/>
        <v>564.96</v>
      </c>
    </row>
    <row r="73" spans="1:12" ht="24" customHeight="1" x14ac:dyDescent="0.2">
      <c r="A73" s="6" t="s">
        <v>217</v>
      </c>
      <c r="B73" s="8" t="s">
        <v>218</v>
      </c>
      <c r="C73" s="6" t="s">
        <v>219</v>
      </c>
      <c r="D73" s="6" t="s">
        <v>220</v>
      </c>
      <c r="E73" s="7" t="s">
        <v>21</v>
      </c>
      <c r="F73" s="8">
        <v>4</v>
      </c>
      <c r="G73" s="43">
        <v>14.66</v>
      </c>
      <c r="H73" s="43">
        <v>150.03</v>
      </c>
      <c r="I73" s="9">
        <f t="shared" si="60"/>
        <v>164.69</v>
      </c>
      <c r="J73" s="9">
        <f t="shared" si="61"/>
        <v>58.64</v>
      </c>
      <c r="K73" s="9">
        <f t="shared" si="62"/>
        <v>600.12</v>
      </c>
      <c r="L73" s="9">
        <f t="shared" si="63"/>
        <v>658.76</v>
      </c>
    </row>
    <row r="74" spans="1:12" ht="26.1" customHeight="1" x14ac:dyDescent="0.2">
      <c r="A74" s="6" t="s">
        <v>222</v>
      </c>
      <c r="B74" s="8" t="s">
        <v>223</v>
      </c>
      <c r="C74" s="6" t="s">
        <v>29</v>
      </c>
      <c r="D74" s="6" t="s">
        <v>224</v>
      </c>
      <c r="E74" s="7" t="s">
        <v>21</v>
      </c>
      <c r="F74" s="8">
        <v>3</v>
      </c>
      <c r="G74" s="43">
        <v>5.88</v>
      </c>
      <c r="H74" s="43">
        <v>89.4</v>
      </c>
      <c r="I74" s="9">
        <f t="shared" si="60"/>
        <v>95.28</v>
      </c>
      <c r="J74" s="9">
        <f t="shared" si="61"/>
        <v>17.64</v>
      </c>
      <c r="K74" s="9">
        <f t="shared" si="62"/>
        <v>268.20000000000005</v>
      </c>
      <c r="L74" s="9">
        <f t="shared" si="63"/>
        <v>285.84000000000003</v>
      </c>
    </row>
    <row r="75" spans="1:12" ht="39" customHeight="1" x14ac:dyDescent="0.2">
      <c r="A75" s="6" t="s">
        <v>225</v>
      </c>
      <c r="B75" s="8" t="s">
        <v>226</v>
      </c>
      <c r="C75" s="6" t="s">
        <v>29</v>
      </c>
      <c r="D75" s="6" t="s">
        <v>227</v>
      </c>
      <c r="E75" s="7" t="s">
        <v>21</v>
      </c>
      <c r="F75" s="8">
        <v>7</v>
      </c>
      <c r="G75" s="43">
        <v>48.13</v>
      </c>
      <c r="H75" s="43">
        <v>479.29</v>
      </c>
      <c r="I75" s="9">
        <f t="shared" si="60"/>
        <v>527.42000000000007</v>
      </c>
      <c r="J75" s="9">
        <f t="shared" si="61"/>
        <v>336.91</v>
      </c>
      <c r="K75" s="9">
        <f t="shared" si="62"/>
        <v>3355.03</v>
      </c>
      <c r="L75" s="9">
        <f t="shared" si="63"/>
        <v>3691.94</v>
      </c>
    </row>
    <row r="76" spans="1:12" ht="26.1" customHeight="1" x14ac:dyDescent="0.2">
      <c r="A76" s="6" t="s">
        <v>228</v>
      </c>
      <c r="B76" s="8" t="s">
        <v>229</v>
      </c>
      <c r="C76" s="6" t="s">
        <v>29</v>
      </c>
      <c r="D76" s="6" t="s">
        <v>230</v>
      </c>
      <c r="E76" s="7" t="s">
        <v>21</v>
      </c>
      <c r="F76" s="8">
        <v>4</v>
      </c>
      <c r="G76" s="43">
        <v>5.88</v>
      </c>
      <c r="H76" s="43">
        <v>92.14</v>
      </c>
      <c r="I76" s="9">
        <f t="shared" si="60"/>
        <v>98.02</v>
      </c>
      <c r="J76" s="9">
        <f t="shared" si="61"/>
        <v>23.52</v>
      </c>
      <c r="K76" s="9">
        <f t="shared" si="62"/>
        <v>368.56</v>
      </c>
      <c r="L76" s="9">
        <f t="shared" si="63"/>
        <v>392.08</v>
      </c>
    </row>
    <row r="77" spans="1:12" ht="26.1" customHeight="1" x14ac:dyDescent="0.2">
      <c r="A77" s="6" t="s">
        <v>231</v>
      </c>
      <c r="B77" s="8" t="s">
        <v>232</v>
      </c>
      <c r="C77" s="6" t="s">
        <v>29</v>
      </c>
      <c r="D77" s="6" t="s">
        <v>233</v>
      </c>
      <c r="E77" s="7" t="s">
        <v>21</v>
      </c>
      <c r="F77" s="8">
        <v>3</v>
      </c>
      <c r="G77" s="43">
        <v>9.5500000000000007</v>
      </c>
      <c r="H77" s="43">
        <v>169.97</v>
      </c>
      <c r="I77" s="9">
        <f t="shared" si="60"/>
        <v>179.52</v>
      </c>
      <c r="J77" s="9">
        <f t="shared" si="61"/>
        <v>28.650000000000002</v>
      </c>
      <c r="K77" s="9">
        <f t="shared" si="62"/>
        <v>509.90999999999997</v>
      </c>
      <c r="L77" s="9">
        <f t="shared" si="63"/>
        <v>538.55999999999995</v>
      </c>
    </row>
    <row r="78" spans="1:12" ht="39" customHeight="1" x14ac:dyDescent="0.2">
      <c r="A78" s="6" t="s">
        <v>234</v>
      </c>
      <c r="B78" s="8" t="s">
        <v>235</v>
      </c>
      <c r="C78" s="6" t="s">
        <v>29</v>
      </c>
      <c r="D78" s="6" t="s">
        <v>236</v>
      </c>
      <c r="E78" s="7" t="s">
        <v>21</v>
      </c>
      <c r="F78" s="8">
        <v>2</v>
      </c>
      <c r="G78" s="43">
        <v>80.760000000000005</v>
      </c>
      <c r="H78" s="43">
        <v>3325.52</v>
      </c>
      <c r="I78" s="9">
        <f t="shared" si="60"/>
        <v>3406.28</v>
      </c>
      <c r="J78" s="9">
        <f t="shared" si="61"/>
        <v>161.52000000000001</v>
      </c>
      <c r="K78" s="9">
        <f t="shared" si="62"/>
        <v>6651.04</v>
      </c>
      <c r="L78" s="9">
        <f t="shared" si="63"/>
        <v>6812.56</v>
      </c>
    </row>
    <row r="79" spans="1:12" ht="24" customHeight="1" x14ac:dyDescent="0.2">
      <c r="A79" s="3" t="s">
        <v>237</v>
      </c>
      <c r="B79" s="3"/>
      <c r="C79" s="3"/>
      <c r="D79" s="3" t="s">
        <v>238</v>
      </c>
      <c r="E79" s="3"/>
      <c r="F79" s="4"/>
      <c r="G79" s="42"/>
      <c r="H79" s="42"/>
      <c r="I79" s="3"/>
      <c r="J79" s="3"/>
      <c r="K79" s="3"/>
      <c r="L79" s="5">
        <f>SUM(L80:L92)</f>
        <v>50469.18</v>
      </c>
    </row>
    <row r="80" spans="1:12" ht="39" customHeight="1" x14ac:dyDescent="0.2">
      <c r="A80" s="6" t="s">
        <v>239</v>
      </c>
      <c r="B80" s="8" t="s">
        <v>240</v>
      </c>
      <c r="C80" s="6" t="s">
        <v>29</v>
      </c>
      <c r="D80" s="6" t="s">
        <v>241</v>
      </c>
      <c r="E80" s="7" t="s">
        <v>66</v>
      </c>
      <c r="F80" s="8">
        <v>24</v>
      </c>
      <c r="G80" s="43">
        <v>33.24</v>
      </c>
      <c r="H80" s="43">
        <v>32.020000000000003</v>
      </c>
      <c r="I80" s="9">
        <f t="shared" ref="I80" si="64">G80+H80</f>
        <v>65.260000000000005</v>
      </c>
      <c r="J80" s="9">
        <f t="shared" ref="J80" si="65">F80*G80</f>
        <v>797.76</v>
      </c>
      <c r="K80" s="9">
        <f t="shared" ref="K80" si="66">F80*H80</f>
        <v>768.48</v>
      </c>
      <c r="L80" s="9">
        <f t="shared" ref="L80" si="67">J80+K80</f>
        <v>1566.24</v>
      </c>
    </row>
    <row r="81" spans="1:12" ht="39" customHeight="1" x14ac:dyDescent="0.2">
      <c r="A81" s="6" t="s">
        <v>242</v>
      </c>
      <c r="B81" s="8" t="s">
        <v>243</v>
      </c>
      <c r="C81" s="6" t="s">
        <v>29</v>
      </c>
      <c r="D81" s="6" t="s">
        <v>244</v>
      </c>
      <c r="E81" s="7" t="s">
        <v>66</v>
      </c>
      <c r="F81" s="8">
        <v>42</v>
      </c>
      <c r="G81" s="43">
        <v>28.82</v>
      </c>
      <c r="H81" s="43">
        <v>40.35</v>
      </c>
      <c r="I81" s="9">
        <f t="shared" ref="I81:I92" si="68">G81+H81</f>
        <v>69.17</v>
      </c>
      <c r="J81" s="9">
        <f t="shared" ref="J81:J92" si="69">F81*G81</f>
        <v>1210.44</v>
      </c>
      <c r="K81" s="9">
        <f t="shared" ref="K81:K92" si="70">F81*H81</f>
        <v>1694.7</v>
      </c>
      <c r="L81" s="9">
        <f t="shared" ref="L81:L92" si="71">J81+K81</f>
        <v>2905.1400000000003</v>
      </c>
    </row>
    <row r="82" spans="1:12" ht="39" customHeight="1" x14ac:dyDescent="0.2">
      <c r="A82" s="6" t="s">
        <v>245</v>
      </c>
      <c r="B82" s="8" t="s">
        <v>246</v>
      </c>
      <c r="C82" s="6" t="s">
        <v>29</v>
      </c>
      <c r="D82" s="6" t="s">
        <v>247</v>
      </c>
      <c r="E82" s="7" t="s">
        <v>66</v>
      </c>
      <c r="F82" s="8">
        <v>42</v>
      </c>
      <c r="G82" s="43">
        <v>32.17</v>
      </c>
      <c r="H82" s="43">
        <v>59.83</v>
      </c>
      <c r="I82" s="9">
        <f t="shared" si="68"/>
        <v>92</v>
      </c>
      <c r="J82" s="9">
        <f t="shared" si="69"/>
        <v>1351.14</v>
      </c>
      <c r="K82" s="9">
        <f t="shared" si="70"/>
        <v>2512.86</v>
      </c>
      <c r="L82" s="9">
        <f t="shared" si="71"/>
        <v>3864</v>
      </c>
    </row>
    <row r="83" spans="1:12" ht="39" customHeight="1" x14ac:dyDescent="0.2">
      <c r="A83" s="6" t="s">
        <v>248</v>
      </c>
      <c r="B83" s="8" t="s">
        <v>249</v>
      </c>
      <c r="C83" s="6" t="s">
        <v>29</v>
      </c>
      <c r="D83" s="6" t="s">
        <v>250</v>
      </c>
      <c r="E83" s="7" t="s">
        <v>66</v>
      </c>
      <c r="F83" s="8">
        <v>66</v>
      </c>
      <c r="G83" s="43">
        <v>32.83</v>
      </c>
      <c r="H83" s="43">
        <v>57.65</v>
      </c>
      <c r="I83" s="9">
        <f t="shared" si="68"/>
        <v>90.47999999999999</v>
      </c>
      <c r="J83" s="9">
        <f t="shared" si="69"/>
        <v>2166.7799999999997</v>
      </c>
      <c r="K83" s="9">
        <f t="shared" si="70"/>
        <v>3804.9</v>
      </c>
      <c r="L83" s="9">
        <f t="shared" si="71"/>
        <v>5971.68</v>
      </c>
    </row>
    <row r="84" spans="1:12" ht="39" customHeight="1" x14ac:dyDescent="0.2">
      <c r="A84" s="6" t="s">
        <v>251</v>
      </c>
      <c r="B84" s="8" t="s">
        <v>252</v>
      </c>
      <c r="C84" s="6" t="s">
        <v>29</v>
      </c>
      <c r="D84" s="6" t="s">
        <v>253</v>
      </c>
      <c r="E84" s="7" t="s">
        <v>66</v>
      </c>
      <c r="F84" s="8">
        <v>48</v>
      </c>
      <c r="G84" s="43">
        <v>4.0599999999999996</v>
      </c>
      <c r="H84" s="43">
        <v>120.22</v>
      </c>
      <c r="I84" s="9">
        <f t="shared" si="68"/>
        <v>124.28</v>
      </c>
      <c r="J84" s="9">
        <f t="shared" si="69"/>
        <v>194.88</v>
      </c>
      <c r="K84" s="9">
        <f t="shared" si="70"/>
        <v>5770.5599999999995</v>
      </c>
      <c r="L84" s="9">
        <f t="shared" si="71"/>
        <v>5965.44</v>
      </c>
    </row>
    <row r="85" spans="1:12" ht="39" customHeight="1" x14ac:dyDescent="0.2">
      <c r="A85" s="6" t="s">
        <v>254</v>
      </c>
      <c r="B85" s="8" t="s">
        <v>255</v>
      </c>
      <c r="C85" s="6" t="s">
        <v>29</v>
      </c>
      <c r="D85" s="6" t="s">
        <v>256</v>
      </c>
      <c r="E85" s="7" t="s">
        <v>66</v>
      </c>
      <c r="F85" s="8">
        <v>36</v>
      </c>
      <c r="G85" s="43">
        <v>4.2300000000000004</v>
      </c>
      <c r="H85" s="43">
        <v>182.82</v>
      </c>
      <c r="I85" s="9">
        <f t="shared" si="68"/>
        <v>187.04999999999998</v>
      </c>
      <c r="J85" s="9">
        <f t="shared" si="69"/>
        <v>152.28000000000003</v>
      </c>
      <c r="K85" s="9">
        <f t="shared" si="70"/>
        <v>6581.5199999999995</v>
      </c>
      <c r="L85" s="9">
        <f t="shared" si="71"/>
        <v>6733.7999999999993</v>
      </c>
    </row>
    <row r="86" spans="1:12" ht="39" customHeight="1" x14ac:dyDescent="0.2">
      <c r="A86" s="6" t="s">
        <v>257</v>
      </c>
      <c r="B86" s="8" t="s">
        <v>258</v>
      </c>
      <c r="C86" s="6" t="s">
        <v>29</v>
      </c>
      <c r="D86" s="6" t="s">
        <v>259</v>
      </c>
      <c r="E86" s="7" t="s">
        <v>21</v>
      </c>
      <c r="F86" s="8">
        <v>4</v>
      </c>
      <c r="G86" s="43">
        <v>20.74</v>
      </c>
      <c r="H86" s="43">
        <v>64.23</v>
      </c>
      <c r="I86" s="9">
        <f t="shared" si="68"/>
        <v>84.97</v>
      </c>
      <c r="J86" s="9">
        <f t="shared" si="69"/>
        <v>82.96</v>
      </c>
      <c r="K86" s="9">
        <f t="shared" si="70"/>
        <v>256.92</v>
      </c>
      <c r="L86" s="9">
        <f t="shared" si="71"/>
        <v>339.88</v>
      </c>
    </row>
    <row r="87" spans="1:12" ht="39" customHeight="1" x14ac:dyDescent="0.2">
      <c r="A87" s="6" t="s">
        <v>260</v>
      </c>
      <c r="B87" s="8" t="s">
        <v>261</v>
      </c>
      <c r="C87" s="6" t="s">
        <v>29</v>
      </c>
      <c r="D87" s="6" t="s">
        <v>262</v>
      </c>
      <c r="E87" s="7" t="s">
        <v>21</v>
      </c>
      <c r="F87" s="8">
        <v>3</v>
      </c>
      <c r="G87" s="43">
        <v>24.86</v>
      </c>
      <c r="H87" s="43">
        <v>102.34</v>
      </c>
      <c r="I87" s="9">
        <f t="shared" si="68"/>
        <v>127.2</v>
      </c>
      <c r="J87" s="9">
        <f t="shared" si="69"/>
        <v>74.58</v>
      </c>
      <c r="K87" s="9">
        <f t="shared" si="70"/>
        <v>307.02</v>
      </c>
      <c r="L87" s="9">
        <f t="shared" si="71"/>
        <v>381.59999999999997</v>
      </c>
    </row>
    <row r="88" spans="1:12" ht="51.95" customHeight="1" x14ac:dyDescent="0.2">
      <c r="A88" s="6" t="s">
        <v>263</v>
      </c>
      <c r="B88" s="8" t="s">
        <v>264</v>
      </c>
      <c r="C88" s="6" t="s">
        <v>19</v>
      </c>
      <c r="D88" s="6" t="s">
        <v>265</v>
      </c>
      <c r="E88" s="7" t="s">
        <v>21</v>
      </c>
      <c r="F88" s="8">
        <v>4</v>
      </c>
      <c r="G88" s="43">
        <v>24.86</v>
      </c>
      <c r="H88" s="43">
        <v>139.43</v>
      </c>
      <c r="I88" s="9">
        <f t="shared" si="68"/>
        <v>164.29000000000002</v>
      </c>
      <c r="J88" s="9">
        <f t="shared" si="69"/>
        <v>99.44</v>
      </c>
      <c r="K88" s="9">
        <f t="shared" si="70"/>
        <v>557.72</v>
      </c>
      <c r="L88" s="9">
        <f t="shared" si="71"/>
        <v>657.16000000000008</v>
      </c>
    </row>
    <row r="89" spans="1:12" ht="39" customHeight="1" x14ac:dyDescent="0.2">
      <c r="A89" s="6" t="s">
        <v>266</v>
      </c>
      <c r="B89" s="8" t="s">
        <v>267</v>
      </c>
      <c r="C89" s="6" t="s">
        <v>29</v>
      </c>
      <c r="D89" s="6" t="s">
        <v>268</v>
      </c>
      <c r="E89" s="7" t="s">
        <v>21</v>
      </c>
      <c r="F89" s="8">
        <v>4</v>
      </c>
      <c r="G89" s="43">
        <v>447.63</v>
      </c>
      <c r="H89" s="43">
        <v>533.39</v>
      </c>
      <c r="I89" s="9">
        <f t="shared" si="68"/>
        <v>981.02</v>
      </c>
      <c r="J89" s="9">
        <f t="shared" si="69"/>
        <v>1790.52</v>
      </c>
      <c r="K89" s="9">
        <f t="shared" si="70"/>
        <v>2133.56</v>
      </c>
      <c r="L89" s="9">
        <f t="shared" si="71"/>
        <v>3924.08</v>
      </c>
    </row>
    <row r="90" spans="1:12" ht="51.95" customHeight="1" x14ac:dyDescent="0.2">
      <c r="A90" s="6" t="s">
        <v>269</v>
      </c>
      <c r="B90" s="8" t="s">
        <v>270</v>
      </c>
      <c r="C90" s="6" t="s">
        <v>19</v>
      </c>
      <c r="D90" s="6" t="s">
        <v>271</v>
      </c>
      <c r="E90" s="7" t="s">
        <v>21</v>
      </c>
      <c r="F90" s="8">
        <v>3</v>
      </c>
      <c r="G90" s="43">
        <v>349.68</v>
      </c>
      <c r="H90" s="43">
        <v>1867.94</v>
      </c>
      <c r="I90" s="9">
        <f t="shared" si="68"/>
        <v>2217.62</v>
      </c>
      <c r="J90" s="9">
        <f t="shared" si="69"/>
        <v>1049.04</v>
      </c>
      <c r="K90" s="9">
        <f t="shared" si="70"/>
        <v>5603.82</v>
      </c>
      <c r="L90" s="9">
        <f t="shared" si="71"/>
        <v>6652.86</v>
      </c>
    </row>
    <row r="91" spans="1:12" ht="51.95" customHeight="1" x14ac:dyDescent="0.2">
      <c r="A91" s="6" t="s">
        <v>272</v>
      </c>
      <c r="B91" s="8" t="s">
        <v>273</v>
      </c>
      <c r="C91" s="6" t="s">
        <v>19</v>
      </c>
      <c r="D91" s="6" t="s">
        <v>274</v>
      </c>
      <c r="E91" s="7" t="s">
        <v>21</v>
      </c>
      <c r="F91" s="8">
        <v>2</v>
      </c>
      <c r="G91" s="43">
        <v>440.7</v>
      </c>
      <c r="H91" s="43">
        <v>2364.86</v>
      </c>
      <c r="I91" s="9">
        <f t="shared" si="68"/>
        <v>2805.56</v>
      </c>
      <c r="J91" s="9">
        <f t="shared" si="69"/>
        <v>881.4</v>
      </c>
      <c r="K91" s="9">
        <f t="shared" si="70"/>
        <v>4729.72</v>
      </c>
      <c r="L91" s="9">
        <f t="shared" si="71"/>
        <v>5611.12</v>
      </c>
    </row>
    <row r="92" spans="1:12" ht="51.95" customHeight="1" x14ac:dyDescent="0.2">
      <c r="A92" s="6" t="s">
        <v>275</v>
      </c>
      <c r="B92" s="8" t="s">
        <v>276</v>
      </c>
      <c r="C92" s="6" t="s">
        <v>19</v>
      </c>
      <c r="D92" s="6" t="s">
        <v>277</v>
      </c>
      <c r="E92" s="7" t="s">
        <v>21</v>
      </c>
      <c r="F92" s="8">
        <v>2</v>
      </c>
      <c r="G92" s="43">
        <v>449.84</v>
      </c>
      <c r="H92" s="43">
        <v>2498.25</v>
      </c>
      <c r="I92" s="9">
        <f t="shared" si="68"/>
        <v>2948.09</v>
      </c>
      <c r="J92" s="9">
        <f t="shared" si="69"/>
        <v>899.68</v>
      </c>
      <c r="K92" s="9">
        <f t="shared" si="70"/>
        <v>4996.5</v>
      </c>
      <c r="L92" s="9">
        <f t="shared" si="71"/>
        <v>5896.18</v>
      </c>
    </row>
    <row r="93" spans="1:12" ht="24" customHeight="1" x14ac:dyDescent="0.2">
      <c r="A93" s="3" t="s">
        <v>278</v>
      </c>
      <c r="B93" s="3"/>
      <c r="C93" s="3"/>
      <c r="D93" s="3" t="s">
        <v>279</v>
      </c>
      <c r="E93" s="3"/>
      <c r="F93" s="4"/>
      <c r="G93" s="42"/>
      <c r="H93" s="42"/>
      <c r="I93" s="3"/>
      <c r="J93" s="3"/>
      <c r="K93" s="3"/>
      <c r="L93" s="5">
        <f>SUM(L94:L97)</f>
        <v>33348.78</v>
      </c>
    </row>
    <row r="94" spans="1:12" ht="39" customHeight="1" x14ac:dyDescent="0.2">
      <c r="A94" s="6" t="s">
        <v>280</v>
      </c>
      <c r="B94" s="8" t="s">
        <v>281</v>
      </c>
      <c r="C94" s="6" t="s">
        <v>29</v>
      </c>
      <c r="D94" s="6" t="s">
        <v>282</v>
      </c>
      <c r="E94" s="7" t="s">
        <v>66</v>
      </c>
      <c r="F94" s="8">
        <v>138</v>
      </c>
      <c r="G94" s="43">
        <v>7.34</v>
      </c>
      <c r="H94" s="43">
        <v>97.32</v>
      </c>
      <c r="I94" s="9">
        <f t="shared" ref="I94" si="72">G94+H94</f>
        <v>104.66</v>
      </c>
      <c r="J94" s="9">
        <f t="shared" ref="J94" si="73">F94*G94</f>
        <v>1012.92</v>
      </c>
      <c r="K94" s="9">
        <f t="shared" ref="K94" si="74">F94*H94</f>
        <v>13430.16</v>
      </c>
      <c r="L94" s="9">
        <f t="shared" ref="L94" si="75">J94+K94</f>
        <v>14443.08</v>
      </c>
    </row>
    <row r="95" spans="1:12" ht="39" customHeight="1" x14ac:dyDescent="0.2">
      <c r="A95" s="6" t="s">
        <v>283</v>
      </c>
      <c r="B95" s="8" t="s">
        <v>255</v>
      </c>
      <c r="C95" s="6" t="s">
        <v>29</v>
      </c>
      <c r="D95" s="6" t="s">
        <v>256</v>
      </c>
      <c r="E95" s="7" t="s">
        <v>66</v>
      </c>
      <c r="F95" s="8">
        <v>36</v>
      </c>
      <c r="G95" s="43">
        <v>4.2300000000000004</v>
      </c>
      <c r="H95" s="43">
        <v>182.82</v>
      </c>
      <c r="I95" s="9">
        <f t="shared" ref="I95:I97" si="76">G95+H95</f>
        <v>187.04999999999998</v>
      </c>
      <c r="J95" s="9">
        <f t="shared" ref="J95:J97" si="77">F95*G95</f>
        <v>152.28000000000003</v>
      </c>
      <c r="K95" s="9">
        <f t="shared" ref="K95:K97" si="78">F95*H95</f>
        <v>6581.5199999999995</v>
      </c>
      <c r="L95" s="9">
        <f t="shared" ref="L95:L97" si="79">J95+K95</f>
        <v>6733.7999999999993</v>
      </c>
    </row>
    <row r="96" spans="1:12" ht="39" customHeight="1" x14ac:dyDescent="0.2">
      <c r="A96" s="6" t="s">
        <v>284</v>
      </c>
      <c r="B96" s="8" t="s">
        <v>285</v>
      </c>
      <c r="C96" s="6" t="s">
        <v>29</v>
      </c>
      <c r="D96" s="6" t="s">
        <v>286</v>
      </c>
      <c r="E96" s="7" t="s">
        <v>21</v>
      </c>
      <c r="F96" s="8">
        <v>8</v>
      </c>
      <c r="G96" s="43">
        <v>319.48</v>
      </c>
      <c r="H96" s="43">
        <v>359.6</v>
      </c>
      <c r="I96" s="9">
        <f t="shared" si="76"/>
        <v>679.08</v>
      </c>
      <c r="J96" s="9">
        <f t="shared" si="77"/>
        <v>2555.84</v>
      </c>
      <c r="K96" s="9">
        <f t="shared" si="78"/>
        <v>2876.8</v>
      </c>
      <c r="L96" s="9">
        <f t="shared" si="79"/>
        <v>5432.64</v>
      </c>
    </row>
    <row r="97" spans="1:12" ht="39" customHeight="1" x14ac:dyDescent="0.2">
      <c r="A97" s="6" t="s">
        <v>287</v>
      </c>
      <c r="B97" s="8" t="s">
        <v>288</v>
      </c>
      <c r="C97" s="6" t="s">
        <v>29</v>
      </c>
      <c r="D97" s="6" t="s">
        <v>289</v>
      </c>
      <c r="E97" s="7" t="s">
        <v>21</v>
      </c>
      <c r="F97" s="8">
        <v>6</v>
      </c>
      <c r="G97" s="43">
        <v>484.3</v>
      </c>
      <c r="H97" s="43">
        <v>638.91</v>
      </c>
      <c r="I97" s="9">
        <f t="shared" si="76"/>
        <v>1123.21</v>
      </c>
      <c r="J97" s="9">
        <f t="shared" si="77"/>
        <v>2905.8</v>
      </c>
      <c r="K97" s="9">
        <f t="shared" si="78"/>
        <v>3833.46</v>
      </c>
      <c r="L97" s="9">
        <f t="shared" si="79"/>
        <v>6739.26</v>
      </c>
    </row>
    <row r="98" spans="1:12" ht="24" customHeight="1" x14ac:dyDescent="0.2">
      <c r="A98" s="3" t="s">
        <v>290</v>
      </c>
      <c r="B98" s="3"/>
      <c r="C98" s="3"/>
      <c r="D98" s="3" t="s">
        <v>291</v>
      </c>
      <c r="E98" s="3"/>
      <c r="F98" s="4"/>
      <c r="G98" s="42"/>
      <c r="H98" s="42"/>
      <c r="I98" s="3"/>
      <c r="J98" s="3"/>
      <c r="K98" s="3"/>
      <c r="L98" s="5">
        <f>L99</f>
        <v>1484.2800000000002</v>
      </c>
    </row>
    <row r="99" spans="1:12" ht="39" customHeight="1" x14ac:dyDescent="0.2">
      <c r="A99" s="6" t="s">
        <v>292</v>
      </c>
      <c r="B99" s="8" t="s">
        <v>293</v>
      </c>
      <c r="C99" s="6" t="s">
        <v>29</v>
      </c>
      <c r="D99" s="6" t="s">
        <v>294</v>
      </c>
      <c r="E99" s="7" t="s">
        <v>66</v>
      </c>
      <c r="F99" s="8">
        <v>42</v>
      </c>
      <c r="G99" s="43">
        <v>4.6100000000000003</v>
      </c>
      <c r="H99" s="43">
        <v>30.73</v>
      </c>
      <c r="I99" s="9">
        <f t="shared" ref="I99" si="80">G99+H99</f>
        <v>35.340000000000003</v>
      </c>
      <c r="J99" s="9">
        <f t="shared" ref="J99" si="81">F99*G99</f>
        <v>193.62</v>
      </c>
      <c r="K99" s="9">
        <f t="shared" ref="K99" si="82">F99*H99</f>
        <v>1290.6600000000001</v>
      </c>
      <c r="L99" s="9">
        <f t="shared" ref="L99" si="83">J99+K99</f>
        <v>1484.2800000000002</v>
      </c>
    </row>
    <row r="100" spans="1:12" ht="24" customHeight="1" x14ac:dyDescent="0.2">
      <c r="A100" s="3" t="s">
        <v>295</v>
      </c>
      <c r="B100" s="3"/>
      <c r="C100" s="3"/>
      <c r="D100" s="3" t="s">
        <v>296</v>
      </c>
      <c r="E100" s="3"/>
      <c r="F100" s="4"/>
      <c r="G100" s="42"/>
      <c r="H100" s="42"/>
      <c r="I100" s="3"/>
      <c r="J100" s="3"/>
      <c r="K100" s="3"/>
      <c r="L100" s="5">
        <f>SUM(L101:L120)</f>
        <v>129179.19</v>
      </c>
    </row>
    <row r="101" spans="1:12" ht="51.95" customHeight="1" x14ac:dyDescent="0.2">
      <c r="A101" s="6" t="s">
        <v>297</v>
      </c>
      <c r="B101" s="8" t="s">
        <v>298</v>
      </c>
      <c r="C101" s="6" t="s">
        <v>29</v>
      </c>
      <c r="D101" s="6" t="s">
        <v>299</v>
      </c>
      <c r="E101" s="7" t="s">
        <v>21</v>
      </c>
      <c r="F101" s="8">
        <v>11</v>
      </c>
      <c r="G101" s="43">
        <v>37.61</v>
      </c>
      <c r="H101" s="43">
        <v>723.39</v>
      </c>
      <c r="I101" s="9">
        <f t="shared" ref="I101" si="84">G101+H101</f>
        <v>761</v>
      </c>
      <c r="J101" s="9">
        <f t="shared" ref="J101" si="85">F101*G101</f>
        <v>413.71</v>
      </c>
      <c r="K101" s="9">
        <f t="shared" ref="K101" si="86">F101*H101</f>
        <v>7957.29</v>
      </c>
      <c r="L101" s="9">
        <f t="shared" ref="L101" si="87">J101+K101</f>
        <v>8371</v>
      </c>
    </row>
    <row r="102" spans="1:12" ht="51.95" customHeight="1" x14ac:dyDescent="0.2">
      <c r="A102" s="6" t="s">
        <v>300</v>
      </c>
      <c r="B102" s="8" t="s">
        <v>301</v>
      </c>
      <c r="C102" s="6" t="s">
        <v>29</v>
      </c>
      <c r="D102" s="6" t="s">
        <v>302</v>
      </c>
      <c r="E102" s="7" t="s">
        <v>21</v>
      </c>
      <c r="F102" s="8">
        <v>7</v>
      </c>
      <c r="G102" s="43">
        <v>21.97</v>
      </c>
      <c r="H102" s="43">
        <v>396.42</v>
      </c>
      <c r="I102" s="9">
        <f t="shared" ref="I102:I120" si="88">G102+H102</f>
        <v>418.39</v>
      </c>
      <c r="J102" s="9">
        <f t="shared" ref="J102:J120" si="89">F102*G102</f>
        <v>153.79</v>
      </c>
      <c r="K102" s="9">
        <f t="shared" ref="K102:K120" si="90">F102*H102</f>
        <v>2774.94</v>
      </c>
      <c r="L102" s="9">
        <f t="shared" ref="L102:L120" si="91">J102+K102</f>
        <v>2928.73</v>
      </c>
    </row>
    <row r="103" spans="1:12" ht="39" customHeight="1" x14ac:dyDescent="0.2">
      <c r="A103" s="6" t="s">
        <v>303</v>
      </c>
      <c r="B103" s="8" t="s">
        <v>304</v>
      </c>
      <c r="C103" s="6" t="s">
        <v>219</v>
      </c>
      <c r="D103" s="6" t="s">
        <v>305</v>
      </c>
      <c r="E103" s="7" t="s">
        <v>221</v>
      </c>
      <c r="F103" s="8">
        <v>4</v>
      </c>
      <c r="G103" s="43">
        <v>2.11</v>
      </c>
      <c r="H103" s="43">
        <v>328.04</v>
      </c>
      <c r="I103" s="9">
        <f t="shared" si="88"/>
        <v>330.15000000000003</v>
      </c>
      <c r="J103" s="9">
        <f t="shared" si="89"/>
        <v>8.44</v>
      </c>
      <c r="K103" s="9">
        <f t="shared" si="90"/>
        <v>1312.16</v>
      </c>
      <c r="L103" s="9">
        <f t="shared" si="91"/>
        <v>1320.6000000000001</v>
      </c>
    </row>
    <row r="104" spans="1:12" ht="26.1" customHeight="1" x14ac:dyDescent="0.2">
      <c r="A104" s="6" t="s">
        <v>306</v>
      </c>
      <c r="B104" s="8" t="s">
        <v>307</v>
      </c>
      <c r="C104" s="6" t="s">
        <v>29</v>
      </c>
      <c r="D104" s="6" t="s">
        <v>308</v>
      </c>
      <c r="E104" s="7" t="s">
        <v>21</v>
      </c>
      <c r="F104" s="8">
        <v>14</v>
      </c>
      <c r="G104" s="43">
        <v>5.51</v>
      </c>
      <c r="H104" s="43">
        <v>47.67</v>
      </c>
      <c r="I104" s="9">
        <f t="shared" si="88"/>
        <v>53.18</v>
      </c>
      <c r="J104" s="9">
        <f t="shared" si="89"/>
        <v>77.14</v>
      </c>
      <c r="K104" s="9">
        <f t="shared" si="90"/>
        <v>667.38</v>
      </c>
      <c r="L104" s="9">
        <f t="shared" si="91"/>
        <v>744.52</v>
      </c>
    </row>
    <row r="105" spans="1:12" ht="90.95" customHeight="1" x14ac:dyDescent="0.2">
      <c r="A105" s="6" t="s">
        <v>309</v>
      </c>
      <c r="B105" s="8" t="s">
        <v>310</v>
      </c>
      <c r="C105" s="6" t="s">
        <v>19</v>
      </c>
      <c r="D105" s="6" t="s">
        <v>311</v>
      </c>
      <c r="E105" s="7" t="s">
        <v>21</v>
      </c>
      <c r="F105" s="8">
        <v>1</v>
      </c>
      <c r="G105" s="43">
        <v>1305.5899999999999</v>
      </c>
      <c r="H105" s="43">
        <v>10558.82</v>
      </c>
      <c r="I105" s="9">
        <f t="shared" si="88"/>
        <v>11864.41</v>
      </c>
      <c r="J105" s="9">
        <f t="shared" si="89"/>
        <v>1305.5899999999999</v>
      </c>
      <c r="K105" s="9">
        <f t="shared" si="90"/>
        <v>10558.82</v>
      </c>
      <c r="L105" s="9">
        <f t="shared" si="91"/>
        <v>11864.41</v>
      </c>
    </row>
    <row r="106" spans="1:12" ht="90.95" customHeight="1" x14ac:dyDescent="0.2">
      <c r="A106" s="6" t="s">
        <v>312</v>
      </c>
      <c r="B106" s="8" t="s">
        <v>313</v>
      </c>
      <c r="C106" s="6" t="s">
        <v>19</v>
      </c>
      <c r="D106" s="6" t="s">
        <v>314</v>
      </c>
      <c r="E106" s="7" t="s">
        <v>21</v>
      </c>
      <c r="F106" s="8">
        <v>1</v>
      </c>
      <c r="G106" s="43">
        <v>1197.31</v>
      </c>
      <c r="H106" s="43">
        <v>9873.98</v>
      </c>
      <c r="I106" s="9">
        <f t="shared" si="88"/>
        <v>11071.289999999999</v>
      </c>
      <c r="J106" s="9">
        <f t="shared" si="89"/>
        <v>1197.31</v>
      </c>
      <c r="K106" s="9">
        <f t="shared" si="90"/>
        <v>9873.98</v>
      </c>
      <c r="L106" s="9">
        <f t="shared" si="91"/>
        <v>11071.289999999999</v>
      </c>
    </row>
    <row r="107" spans="1:12" ht="90.95" customHeight="1" x14ac:dyDescent="0.2">
      <c r="A107" s="6" t="s">
        <v>315</v>
      </c>
      <c r="B107" s="8" t="s">
        <v>316</v>
      </c>
      <c r="C107" s="6" t="s">
        <v>19</v>
      </c>
      <c r="D107" s="6" t="s">
        <v>317</v>
      </c>
      <c r="E107" s="7" t="s">
        <v>21</v>
      </c>
      <c r="F107" s="8">
        <v>1</v>
      </c>
      <c r="G107" s="43">
        <v>1081.6600000000001</v>
      </c>
      <c r="H107" s="43">
        <v>8375.43</v>
      </c>
      <c r="I107" s="9">
        <f t="shared" si="88"/>
        <v>9457.09</v>
      </c>
      <c r="J107" s="9">
        <f t="shared" si="89"/>
        <v>1081.6600000000001</v>
      </c>
      <c r="K107" s="9">
        <f t="shared" si="90"/>
        <v>8375.43</v>
      </c>
      <c r="L107" s="9">
        <f t="shared" si="91"/>
        <v>9457.09</v>
      </c>
    </row>
    <row r="108" spans="1:12" ht="90.95" customHeight="1" x14ac:dyDescent="0.2">
      <c r="A108" s="6" t="s">
        <v>318</v>
      </c>
      <c r="B108" s="8" t="s">
        <v>319</v>
      </c>
      <c r="C108" s="6" t="s">
        <v>19</v>
      </c>
      <c r="D108" s="6" t="s">
        <v>320</v>
      </c>
      <c r="E108" s="7" t="s">
        <v>21</v>
      </c>
      <c r="F108" s="8">
        <v>4</v>
      </c>
      <c r="G108" s="43">
        <v>788.57</v>
      </c>
      <c r="H108" s="43">
        <v>6521.79</v>
      </c>
      <c r="I108" s="9">
        <f t="shared" si="88"/>
        <v>7310.36</v>
      </c>
      <c r="J108" s="9">
        <f t="shared" si="89"/>
        <v>3154.28</v>
      </c>
      <c r="K108" s="9">
        <f t="shared" si="90"/>
        <v>26087.16</v>
      </c>
      <c r="L108" s="9">
        <f t="shared" si="91"/>
        <v>29241.439999999999</v>
      </c>
    </row>
    <row r="109" spans="1:12" ht="51.95" customHeight="1" x14ac:dyDescent="0.2">
      <c r="A109" s="6" t="s">
        <v>321</v>
      </c>
      <c r="B109" s="8" t="s">
        <v>322</v>
      </c>
      <c r="C109" s="6" t="s">
        <v>19</v>
      </c>
      <c r="D109" s="6" t="s">
        <v>323</v>
      </c>
      <c r="E109" s="7" t="s">
        <v>21</v>
      </c>
      <c r="F109" s="8">
        <v>1</v>
      </c>
      <c r="G109" s="43">
        <v>1117.28</v>
      </c>
      <c r="H109" s="43">
        <v>7005.67</v>
      </c>
      <c r="I109" s="9">
        <f t="shared" si="88"/>
        <v>8122.95</v>
      </c>
      <c r="J109" s="9">
        <f t="shared" si="89"/>
        <v>1117.28</v>
      </c>
      <c r="K109" s="9">
        <f t="shared" si="90"/>
        <v>7005.67</v>
      </c>
      <c r="L109" s="9">
        <f t="shared" si="91"/>
        <v>8122.95</v>
      </c>
    </row>
    <row r="110" spans="1:12" ht="78" customHeight="1" x14ac:dyDescent="0.2">
      <c r="A110" s="6" t="s">
        <v>324</v>
      </c>
      <c r="B110" s="8" t="s">
        <v>325</v>
      </c>
      <c r="C110" s="6" t="s">
        <v>19</v>
      </c>
      <c r="D110" s="6" t="s">
        <v>326</v>
      </c>
      <c r="E110" s="7" t="s">
        <v>21</v>
      </c>
      <c r="F110" s="8">
        <v>1</v>
      </c>
      <c r="G110" s="43">
        <v>302.10000000000002</v>
      </c>
      <c r="H110" s="43">
        <v>8154.06</v>
      </c>
      <c r="I110" s="9">
        <f t="shared" si="88"/>
        <v>8456.16</v>
      </c>
      <c r="J110" s="9">
        <f t="shared" si="89"/>
        <v>302.10000000000002</v>
      </c>
      <c r="K110" s="9">
        <f t="shared" si="90"/>
        <v>8154.06</v>
      </c>
      <c r="L110" s="9">
        <f t="shared" si="91"/>
        <v>8456.16</v>
      </c>
    </row>
    <row r="111" spans="1:12" ht="65.099999999999994" customHeight="1" x14ac:dyDescent="0.2">
      <c r="A111" s="6" t="s">
        <v>327</v>
      </c>
      <c r="B111" s="8" t="s">
        <v>328</v>
      </c>
      <c r="C111" s="6" t="s">
        <v>19</v>
      </c>
      <c r="D111" s="6" t="s">
        <v>329</v>
      </c>
      <c r="E111" s="7" t="s">
        <v>21</v>
      </c>
      <c r="F111" s="8">
        <v>4</v>
      </c>
      <c r="G111" s="43">
        <v>14.76</v>
      </c>
      <c r="H111" s="43">
        <v>1988.66</v>
      </c>
      <c r="I111" s="9">
        <f t="shared" si="88"/>
        <v>2003.42</v>
      </c>
      <c r="J111" s="9">
        <f t="shared" si="89"/>
        <v>59.04</v>
      </c>
      <c r="K111" s="9">
        <f t="shared" si="90"/>
        <v>7954.64</v>
      </c>
      <c r="L111" s="9">
        <f t="shared" si="91"/>
        <v>8013.68</v>
      </c>
    </row>
    <row r="112" spans="1:12" ht="26.1" customHeight="1" x14ac:dyDescent="0.2">
      <c r="A112" s="6" t="s">
        <v>330</v>
      </c>
      <c r="B112" s="8" t="s">
        <v>331</v>
      </c>
      <c r="C112" s="6" t="s">
        <v>29</v>
      </c>
      <c r="D112" s="6" t="s">
        <v>332</v>
      </c>
      <c r="E112" s="7" t="s">
        <v>21</v>
      </c>
      <c r="F112" s="8">
        <v>18</v>
      </c>
      <c r="G112" s="43">
        <v>11.37</v>
      </c>
      <c r="H112" s="43">
        <v>101.75</v>
      </c>
      <c r="I112" s="9">
        <f t="shared" si="88"/>
        <v>113.12</v>
      </c>
      <c r="J112" s="9">
        <f t="shared" si="89"/>
        <v>204.66</v>
      </c>
      <c r="K112" s="9">
        <f t="shared" si="90"/>
        <v>1831.5</v>
      </c>
      <c r="L112" s="9">
        <f t="shared" si="91"/>
        <v>2036.16</v>
      </c>
    </row>
    <row r="113" spans="1:12" ht="78" customHeight="1" x14ac:dyDescent="0.2">
      <c r="A113" s="6" t="s">
        <v>333</v>
      </c>
      <c r="B113" s="8" t="s">
        <v>334</v>
      </c>
      <c r="C113" s="6" t="s">
        <v>219</v>
      </c>
      <c r="D113" s="6" t="s">
        <v>335</v>
      </c>
      <c r="E113" s="7" t="s">
        <v>21</v>
      </c>
      <c r="F113" s="8">
        <v>12</v>
      </c>
      <c r="G113" s="43">
        <v>16.190000000000001</v>
      </c>
      <c r="H113" s="43">
        <v>61.65</v>
      </c>
      <c r="I113" s="9">
        <f t="shared" si="88"/>
        <v>77.84</v>
      </c>
      <c r="J113" s="9">
        <f t="shared" si="89"/>
        <v>194.28000000000003</v>
      </c>
      <c r="K113" s="9">
        <f t="shared" si="90"/>
        <v>739.8</v>
      </c>
      <c r="L113" s="9">
        <f t="shared" si="91"/>
        <v>934.07999999999993</v>
      </c>
    </row>
    <row r="114" spans="1:12" ht="39" customHeight="1" x14ac:dyDescent="0.2">
      <c r="A114" s="6" t="s">
        <v>336</v>
      </c>
      <c r="B114" s="8" t="s">
        <v>337</v>
      </c>
      <c r="C114" s="6" t="s">
        <v>29</v>
      </c>
      <c r="D114" s="6" t="s">
        <v>338</v>
      </c>
      <c r="E114" s="7" t="s">
        <v>21</v>
      </c>
      <c r="F114" s="8">
        <v>12</v>
      </c>
      <c r="G114" s="43">
        <v>11.37</v>
      </c>
      <c r="H114" s="43">
        <v>57.77</v>
      </c>
      <c r="I114" s="9">
        <f t="shared" si="88"/>
        <v>69.14</v>
      </c>
      <c r="J114" s="9">
        <f t="shared" si="89"/>
        <v>136.44</v>
      </c>
      <c r="K114" s="9">
        <f t="shared" si="90"/>
        <v>693.24</v>
      </c>
      <c r="L114" s="9">
        <f t="shared" si="91"/>
        <v>829.68000000000006</v>
      </c>
    </row>
    <row r="115" spans="1:12" ht="26.1" customHeight="1" x14ac:dyDescent="0.2">
      <c r="A115" s="6" t="s">
        <v>339</v>
      </c>
      <c r="B115" s="8" t="s">
        <v>340</v>
      </c>
      <c r="C115" s="6" t="s">
        <v>29</v>
      </c>
      <c r="D115" s="6" t="s">
        <v>341</v>
      </c>
      <c r="E115" s="7" t="s">
        <v>21</v>
      </c>
      <c r="F115" s="8">
        <v>6</v>
      </c>
      <c r="G115" s="43">
        <v>36.33</v>
      </c>
      <c r="H115" s="43">
        <v>975.4</v>
      </c>
      <c r="I115" s="9">
        <f t="shared" si="88"/>
        <v>1011.73</v>
      </c>
      <c r="J115" s="9">
        <f t="shared" si="89"/>
        <v>217.98</v>
      </c>
      <c r="K115" s="9">
        <f t="shared" si="90"/>
        <v>5852.4</v>
      </c>
      <c r="L115" s="9">
        <f t="shared" si="91"/>
        <v>6070.3799999999992</v>
      </c>
    </row>
    <row r="116" spans="1:12" ht="24" customHeight="1" x14ac:dyDescent="0.2">
      <c r="A116" s="6" t="s">
        <v>342</v>
      </c>
      <c r="B116" s="8" t="s">
        <v>343</v>
      </c>
      <c r="C116" s="6" t="s">
        <v>344</v>
      </c>
      <c r="D116" s="6" t="s">
        <v>345</v>
      </c>
      <c r="E116" s="7" t="s">
        <v>21</v>
      </c>
      <c r="F116" s="8">
        <v>1</v>
      </c>
      <c r="G116" s="43">
        <v>114.01</v>
      </c>
      <c r="H116" s="43">
        <v>1251.57</v>
      </c>
      <c r="I116" s="9">
        <f t="shared" si="88"/>
        <v>1365.58</v>
      </c>
      <c r="J116" s="9">
        <f t="shared" si="89"/>
        <v>114.01</v>
      </c>
      <c r="K116" s="9">
        <f t="shared" si="90"/>
        <v>1251.57</v>
      </c>
      <c r="L116" s="9">
        <f t="shared" si="91"/>
        <v>1365.58</v>
      </c>
    </row>
    <row r="117" spans="1:12" ht="26.1" customHeight="1" x14ac:dyDescent="0.2">
      <c r="A117" s="6" t="s">
        <v>346</v>
      </c>
      <c r="B117" s="8" t="s">
        <v>347</v>
      </c>
      <c r="C117" s="6" t="s">
        <v>29</v>
      </c>
      <c r="D117" s="6" t="s">
        <v>348</v>
      </c>
      <c r="E117" s="7" t="s">
        <v>31</v>
      </c>
      <c r="F117" s="8">
        <v>19</v>
      </c>
      <c r="G117" s="43">
        <v>55.56</v>
      </c>
      <c r="H117" s="43">
        <v>473.76</v>
      </c>
      <c r="I117" s="9">
        <f t="shared" si="88"/>
        <v>529.31999999999994</v>
      </c>
      <c r="J117" s="9">
        <f t="shared" si="89"/>
        <v>1055.6400000000001</v>
      </c>
      <c r="K117" s="9">
        <f t="shared" si="90"/>
        <v>9001.44</v>
      </c>
      <c r="L117" s="9">
        <f t="shared" si="91"/>
        <v>10057.08</v>
      </c>
    </row>
    <row r="118" spans="1:12" ht="39" customHeight="1" x14ac:dyDescent="0.2">
      <c r="A118" s="6" t="s">
        <v>349</v>
      </c>
      <c r="B118" s="8" t="s">
        <v>350</v>
      </c>
      <c r="C118" s="6" t="s">
        <v>29</v>
      </c>
      <c r="D118" s="6" t="s">
        <v>351</v>
      </c>
      <c r="E118" s="7" t="s">
        <v>21</v>
      </c>
      <c r="F118" s="8">
        <v>8</v>
      </c>
      <c r="G118" s="43">
        <v>34.15</v>
      </c>
      <c r="H118" s="43">
        <v>526.52</v>
      </c>
      <c r="I118" s="9">
        <f t="shared" si="88"/>
        <v>560.66999999999996</v>
      </c>
      <c r="J118" s="9">
        <f t="shared" si="89"/>
        <v>273.2</v>
      </c>
      <c r="K118" s="9">
        <f t="shared" si="90"/>
        <v>4212.16</v>
      </c>
      <c r="L118" s="9">
        <f t="shared" si="91"/>
        <v>4485.3599999999997</v>
      </c>
    </row>
    <row r="119" spans="1:12" ht="39" customHeight="1" x14ac:dyDescent="0.2">
      <c r="A119" s="6" t="s">
        <v>352</v>
      </c>
      <c r="B119" s="8" t="s">
        <v>353</v>
      </c>
      <c r="C119" s="6" t="s">
        <v>29</v>
      </c>
      <c r="D119" s="6" t="s">
        <v>354</v>
      </c>
      <c r="E119" s="7" t="s">
        <v>21</v>
      </c>
      <c r="F119" s="8">
        <v>4</v>
      </c>
      <c r="G119" s="43">
        <v>34.15</v>
      </c>
      <c r="H119" s="43">
        <v>502.06</v>
      </c>
      <c r="I119" s="9">
        <f t="shared" si="88"/>
        <v>536.21</v>
      </c>
      <c r="J119" s="9">
        <f t="shared" si="89"/>
        <v>136.6</v>
      </c>
      <c r="K119" s="9">
        <f t="shared" si="90"/>
        <v>2008.24</v>
      </c>
      <c r="L119" s="9">
        <f t="shared" si="91"/>
        <v>2144.84</v>
      </c>
    </row>
    <row r="120" spans="1:12" ht="26.1" customHeight="1" x14ac:dyDescent="0.2">
      <c r="A120" s="6" t="s">
        <v>355</v>
      </c>
      <c r="B120" s="8" t="s">
        <v>356</v>
      </c>
      <c r="C120" s="6" t="s">
        <v>219</v>
      </c>
      <c r="D120" s="6" t="s">
        <v>357</v>
      </c>
      <c r="E120" s="7" t="s">
        <v>221</v>
      </c>
      <c r="F120" s="8">
        <v>12</v>
      </c>
      <c r="G120" s="43">
        <v>8.09</v>
      </c>
      <c r="H120" s="43">
        <v>130.59</v>
      </c>
      <c r="I120" s="9">
        <f t="shared" si="88"/>
        <v>138.68</v>
      </c>
      <c r="J120" s="9">
        <f t="shared" si="89"/>
        <v>97.08</v>
      </c>
      <c r="K120" s="9">
        <f t="shared" si="90"/>
        <v>1567.08</v>
      </c>
      <c r="L120" s="9">
        <f t="shared" si="91"/>
        <v>1664.1599999999999</v>
      </c>
    </row>
    <row r="121" spans="1:12" ht="24" customHeight="1" x14ac:dyDescent="0.2">
      <c r="A121" s="3" t="s">
        <v>358</v>
      </c>
      <c r="B121" s="3"/>
      <c r="C121" s="3"/>
      <c r="D121" s="3" t="s">
        <v>359</v>
      </c>
      <c r="E121" s="3"/>
      <c r="F121" s="4"/>
      <c r="G121" s="42"/>
      <c r="H121" s="42"/>
      <c r="I121" s="3"/>
      <c r="J121" s="3"/>
      <c r="K121" s="3"/>
      <c r="L121" s="5">
        <f>SUM(L122:L125)</f>
        <v>33866.07</v>
      </c>
    </row>
    <row r="122" spans="1:12" ht="39" customHeight="1" x14ac:dyDescent="0.2">
      <c r="A122" s="6" t="s">
        <v>360</v>
      </c>
      <c r="B122" s="8" t="s">
        <v>361</v>
      </c>
      <c r="C122" s="6" t="s">
        <v>29</v>
      </c>
      <c r="D122" s="6" t="s">
        <v>362</v>
      </c>
      <c r="E122" s="7" t="s">
        <v>21</v>
      </c>
      <c r="F122" s="8">
        <v>2</v>
      </c>
      <c r="G122" s="43">
        <v>295.17</v>
      </c>
      <c r="H122" s="43">
        <v>1598.02</v>
      </c>
      <c r="I122" s="9">
        <f t="shared" ref="I122" si="92">G122+H122</f>
        <v>1893.19</v>
      </c>
      <c r="J122" s="9">
        <f t="shared" ref="J122" si="93">F122*G122</f>
        <v>590.34</v>
      </c>
      <c r="K122" s="9">
        <f t="shared" ref="K122" si="94">F122*H122</f>
        <v>3196.04</v>
      </c>
      <c r="L122" s="9">
        <f t="shared" ref="L122" si="95">J122+K122</f>
        <v>3786.38</v>
      </c>
    </row>
    <row r="123" spans="1:12" ht="51.95" customHeight="1" x14ac:dyDescent="0.2">
      <c r="A123" s="6" t="s">
        <v>363</v>
      </c>
      <c r="B123" s="8" t="s">
        <v>364</v>
      </c>
      <c r="C123" s="6" t="s">
        <v>29</v>
      </c>
      <c r="D123" s="6" t="s">
        <v>365</v>
      </c>
      <c r="E123" s="7" t="s">
        <v>21</v>
      </c>
      <c r="F123" s="8">
        <v>2</v>
      </c>
      <c r="G123" s="43">
        <v>513.58000000000004</v>
      </c>
      <c r="H123" s="43">
        <v>2218.59</v>
      </c>
      <c r="I123" s="9">
        <f t="shared" ref="I123:I125" si="96">G123+H123</f>
        <v>2732.17</v>
      </c>
      <c r="J123" s="9">
        <f t="shared" ref="J123:J125" si="97">F123*G123</f>
        <v>1027.1600000000001</v>
      </c>
      <c r="K123" s="9">
        <f t="shared" ref="K123:K125" si="98">F123*H123</f>
        <v>4437.18</v>
      </c>
      <c r="L123" s="9">
        <f t="shared" ref="L123:L125" si="99">J123+K123</f>
        <v>5464.34</v>
      </c>
    </row>
    <row r="124" spans="1:12" ht="65.099999999999994" customHeight="1" x14ac:dyDescent="0.2">
      <c r="A124" s="6" t="s">
        <v>366</v>
      </c>
      <c r="B124" s="8" t="s">
        <v>367</v>
      </c>
      <c r="C124" s="6" t="s">
        <v>29</v>
      </c>
      <c r="D124" s="6" t="s">
        <v>368</v>
      </c>
      <c r="E124" s="7" t="s">
        <v>21</v>
      </c>
      <c r="F124" s="8">
        <v>1</v>
      </c>
      <c r="G124" s="43">
        <v>619.19000000000005</v>
      </c>
      <c r="H124" s="43">
        <v>683.28</v>
      </c>
      <c r="I124" s="9">
        <f t="shared" si="96"/>
        <v>1302.47</v>
      </c>
      <c r="J124" s="9">
        <f t="shared" si="97"/>
        <v>619.19000000000005</v>
      </c>
      <c r="K124" s="9">
        <f t="shared" si="98"/>
        <v>683.28</v>
      </c>
      <c r="L124" s="9">
        <f t="shared" si="99"/>
        <v>1302.47</v>
      </c>
    </row>
    <row r="125" spans="1:12" ht="26.1" customHeight="1" x14ac:dyDescent="0.2">
      <c r="A125" s="6" t="s">
        <v>369</v>
      </c>
      <c r="B125" s="8" t="s">
        <v>370</v>
      </c>
      <c r="C125" s="6" t="s">
        <v>19</v>
      </c>
      <c r="D125" s="6" t="s">
        <v>371</v>
      </c>
      <c r="E125" s="7" t="s">
        <v>38</v>
      </c>
      <c r="F125" s="8">
        <v>6</v>
      </c>
      <c r="G125" s="43">
        <v>450.17</v>
      </c>
      <c r="H125" s="43">
        <v>3435.31</v>
      </c>
      <c r="I125" s="9">
        <f t="shared" si="96"/>
        <v>3885.48</v>
      </c>
      <c r="J125" s="9">
        <f t="shared" si="97"/>
        <v>2701.02</v>
      </c>
      <c r="K125" s="9">
        <f t="shared" si="98"/>
        <v>20611.86</v>
      </c>
      <c r="L125" s="9">
        <f t="shared" si="99"/>
        <v>23312.880000000001</v>
      </c>
    </row>
    <row r="126" spans="1:12" ht="24" customHeight="1" x14ac:dyDescent="0.2">
      <c r="A126" s="3" t="s">
        <v>372</v>
      </c>
      <c r="B126" s="3"/>
      <c r="C126" s="3"/>
      <c r="D126" s="3" t="s">
        <v>373</v>
      </c>
      <c r="E126" s="3"/>
      <c r="F126" s="4"/>
      <c r="G126" s="42"/>
      <c r="H126" s="42"/>
      <c r="I126" s="3"/>
      <c r="J126" s="3"/>
      <c r="K126" s="3"/>
      <c r="L126" s="5">
        <f>L127+L200+L224+L228</f>
        <v>290888.81</v>
      </c>
    </row>
    <row r="127" spans="1:12" ht="24" customHeight="1" x14ac:dyDescent="0.2">
      <c r="A127" s="3" t="s">
        <v>374</v>
      </c>
      <c r="B127" s="3"/>
      <c r="C127" s="3"/>
      <c r="D127" s="3" t="s">
        <v>375</v>
      </c>
      <c r="E127" s="3"/>
      <c r="F127" s="4"/>
      <c r="G127" s="42"/>
      <c r="H127" s="42"/>
      <c r="I127" s="3"/>
      <c r="J127" s="3"/>
      <c r="K127" s="3"/>
      <c r="L127" s="5">
        <f>SUM(L128:L199)</f>
        <v>236645.7</v>
      </c>
    </row>
    <row r="128" spans="1:12" ht="39" customHeight="1" x14ac:dyDescent="0.2">
      <c r="A128" s="6" t="s">
        <v>376</v>
      </c>
      <c r="B128" s="8" t="s">
        <v>377</v>
      </c>
      <c r="C128" s="6" t="s">
        <v>29</v>
      </c>
      <c r="D128" s="6" t="s">
        <v>378</v>
      </c>
      <c r="E128" s="7" t="s">
        <v>66</v>
      </c>
      <c r="F128" s="8">
        <v>500</v>
      </c>
      <c r="G128" s="43">
        <v>1.19</v>
      </c>
      <c r="H128" s="43">
        <v>2.5099999999999998</v>
      </c>
      <c r="I128" s="9">
        <f t="shared" ref="I128" si="100">G128+H128</f>
        <v>3.6999999999999997</v>
      </c>
      <c r="J128" s="9">
        <f t="shared" ref="J128" si="101">F128*G128</f>
        <v>595</v>
      </c>
      <c r="K128" s="9">
        <f t="shared" ref="K128" si="102">F128*H128</f>
        <v>1255</v>
      </c>
      <c r="L128" s="9">
        <f t="shared" ref="L128" si="103">J128+K128</f>
        <v>1850</v>
      </c>
    </row>
    <row r="129" spans="1:12" ht="39" customHeight="1" x14ac:dyDescent="0.2">
      <c r="A129" s="6" t="s">
        <v>379</v>
      </c>
      <c r="B129" s="8" t="s">
        <v>380</v>
      </c>
      <c r="C129" s="6" t="s">
        <v>29</v>
      </c>
      <c r="D129" s="6" t="s">
        <v>381</v>
      </c>
      <c r="E129" s="7" t="s">
        <v>66</v>
      </c>
      <c r="F129" s="8">
        <v>4000</v>
      </c>
      <c r="G129" s="43">
        <v>1.51</v>
      </c>
      <c r="H129" s="43">
        <v>3.82</v>
      </c>
      <c r="I129" s="9">
        <f t="shared" ref="I129:I192" si="104">G129+H129</f>
        <v>5.33</v>
      </c>
      <c r="J129" s="9">
        <f t="shared" ref="J129:J192" si="105">F129*G129</f>
        <v>6040</v>
      </c>
      <c r="K129" s="9">
        <f t="shared" ref="K129:K192" si="106">F129*H129</f>
        <v>15280</v>
      </c>
      <c r="L129" s="9">
        <f t="shared" ref="L129:L192" si="107">J129+K129</f>
        <v>21320</v>
      </c>
    </row>
    <row r="130" spans="1:12" ht="39" customHeight="1" x14ac:dyDescent="0.2">
      <c r="A130" s="6" t="s">
        <v>382</v>
      </c>
      <c r="B130" s="8" t="s">
        <v>383</v>
      </c>
      <c r="C130" s="6" t="s">
        <v>29</v>
      </c>
      <c r="D130" s="6" t="s">
        <v>384</v>
      </c>
      <c r="E130" s="7" t="s">
        <v>66</v>
      </c>
      <c r="F130" s="8">
        <v>1400</v>
      </c>
      <c r="G130" s="43">
        <v>2.0299999999999998</v>
      </c>
      <c r="H130" s="43">
        <v>6.2</v>
      </c>
      <c r="I130" s="9">
        <f t="shared" si="104"/>
        <v>8.23</v>
      </c>
      <c r="J130" s="9">
        <f t="shared" si="105"/>
        <v>2841.9999999999995</v>
      </c>
      <c r="K130" s="9">
        <f t="shared" si="106"/>
        <v>8680</v>
      </c>
      <c r="L130" s="9">
        <f t="shared" si="107"/>
        <v>11522</v>
      </c>
    </row>
    <row r="131" spans="1:12" ht="39" customHeight="1" x14ac:dyDescent="0.2">
      <c r="A131" s="6" t="s">
        <v>385</v>
      </c>
      <c r="B131" s="8" t="s">
        <v>386</v>
      </c>
      <c r="C131" s="6" t="s">
        <v>29</v>
      </c>
      <c r="D131" s="6" t="s">
        <v>387</v>
      </c>
      <c r="E131" s="7" t="s">
        <v>66</v>
      </c>
      <c r="F131" s="8">
        <v>500</v>
      </c>
      <c r="G131" s="43">
        <v>2.66</v>
      </c>
      <c r="H131" s="43">
        <v>8.81</v>
      </c>
      <c r="I131" s="9">
        <f t="shared" si="104"/>
        <v>11.47</v>
      </c>
      <c r="J131" s="9">
        <f t="shared" si="105"/>
        <v>1330</v>
      </c>
      <c r="K131" s="9">
        <f t="shared" si="106"/>
        <v>4405</v>
      </c>
      <c r="L131" s="9">
        <f t="shared" si="107"/>
        <v>5735</v>
      </c>
    </row>
    <row r="132" spans="1:12" ht="39" customHeight="1" x14ac:dyDescent="0.2">
      <c r="A132" s="6" t="s">
        <v>388</v>
      </c>
      <c r="B132" s="8" t="s">
        <v>389</v>
      </c>
      <c r="C132" s="6" t="s">
        <v>29</v>
      </c>
      <c r="D132" s="6" t="s">
        <v>390</v>
      </c>
      <c r="E132" s="7" t="s">
        <v>66</v>
      </c>
      <c r="F132" s="8">
        <v>80</v>
      </c>
      <c r="G132" s="43">
        <v>0.45</v>
      </c>
      <c r="H132" s="43">
        <v>12.85</v>
      </c>
      <c r="I132" s="9">
        <f t="shared" si="104"/>
        <v>13.299999999999999</v>
      </c>
      <c r="J132" s="9">
        <f t="shared" si="105"/>
        <v>36</v>
      </c>
      <c r="K132" s="9">
        <f t="shared" si="106"/>
        <v>1028</v>
      </c>
      <c r="L132" s="9">
        <f t="shared" si="107"/>
        <v>1064</v>
      </c>
    </row>
    <row r="133" spans="1:12" ht="39" customHeight="1" x14ac:dyDescent="0.2">
      <c r="A133" s="6" t="s">
        <v>391</v>
      </c>
      <c r="B133" s="8" t="s">
        <v>392</v>
      </c>
      <c r="C133" s="6" t="s">
        <v>29</v>
      </c>
      <c r="D133" s="6" t="s">
        <v>393</v>
      </c>
      <c r="E133" s="7" t="s">
        <v>66</v>
      </c>
      <c r="F133" s="8">
        <v>40</v>
      </c>
      <c r="G133" s="43">
        <v>0.66</v>
      </c>
      <c r="H133" s="43">
        <v>19.48</v>
      </c>
      <c r="I133" s="9">
        <f t="shared" si="104"/>
        <v>20.14</v>
      </c>
      <c r="J133" s="9">
        <f t="shared" si="105"/>
        <v>26.400000000000002</v>
      </c>
      <c r="K133" s="9">
        <f t="shared" si="106"/>
        <v>779.2</v>
      </c>
      <c r="L133" s="9">
        <f t="shared" si="107"/>
        <v>805.6</v>
      </c>
    </row>
    <row r="134" spans="1:12" ht="51.95" customHeight="1" x14ac:dyDescent="0.2">
      <c r="A134" s="6" t="s">
        <v>394</v>
      </c>
      <c r="B134" s="8" t="s">
        <v>395</v>
      </c>
      <c r="C134" s="6" t="s">
        <v>29</v>
      </c>
      <c r="D134" s="6" t="s">
        <v>396</v>
      </c>
      <c r="E134" s="7" t="s">
        <v>66</v>
      </c>
      <c r="F134" s="8">
        <v>160</v>
      </c>
      <c r="G134" s="43">
        <v>3.18</v>
      </c>
      <c r="H134" s="43">
        <v>30.42</v>
      </c>
      <c r="I134" s="9">
        <f t="shared" si="104"/>
        <v>33.6</v>
      </c>
      <c r="J134" s="9">
        <f t="shared" si="105"/>
        <v>508.8</v>
      </c>
      <c r="K134" s="9">
        <f t="shared" si="106"/>
        <v>4867.2000000000007</v>
      </c>
      <c r="L134" s="9">
        <f t="shared" si="107"/>
        <v>5376.0000000000009</v>
      </c>
    </row>
    <row r="135" spans="1:12" ht="39" customHeight="1" x14ac:dyDescent="0.2">
      <c r="A135" s="6" t="s">
        <v>397</v>
      </c>
      <c r="B135" s="8" t="s">
        <v>398</v>
      </c>
      <c r="C135" s="6" t="s">
        <v>19</v>
      </c>
      <c r="D135" s="6" t="s">
        <v>399</v>
      </c>
      <c r="E135" s="7" t="s">
        <v>21</v>
      </c>
      <c r="F135" s="8">
        <v>40</v>
      </c>
      <c r="G135" s="43">
        <v>5.24</v>
      </c>
      <c r="H135" s="43">
        <v>3.81</v>
      </c>
      <c r="I135" s="9">
        <f t="shared" si="104"/>
        <v>9.0500000000000007</v>
      </c>
      <c r="J135" s="9">
        <f t="shared" si="105"/>
        <v>209.60000000000002</v>
      </c>
      <c r="K135" s="9">
        <f t="shared" si="106"/>
        <v>152.4</v>
      </c>
      <c r="L135" s="9">
        <f t="shared" si="107"/>
        <v>362</v>
      </c>
    </row>
    <row r="136" spans="1:12" ht="39" customHeight="1" x14ac:dyDescent="0.2">
      <c r="A136" s="6" t="s">
        <v>400</v>
      </c>
      <c r="B136" s="8" t="s">
        <v>401</v>
      </c>
      <c r="C136" s="6" t="s">
        <v>19</v>
      </c>
      <c r="D136" s="6" t="s">
        <v>402</v>
      </c>
      <c r="E136" s="7" t="s">
        <v>21</v>
      </c>
      <c r="F136" s="8">
        <v>10</v>
      </c>
      <c r="G136" s="43">
        <v>15.78</v>
      </c>
      <c r="H136" s="43">
        <v>21.8</v>
      </c>
      <c r="I136" s="9">
        <f t="shared" si="104"/>
        <v>37.58</v>
      </c>
      <c r="J136" s="9">
        <f t="shared" si="105"/>
        <v>157.79999999999998</v>
      </c>
      <c r="K136" s="9">
        <f t="shared" si="106"/>
        <v>218</v>
      </c>
      <c r="L136" s="9">
        <f t="shared" si="107"/>
        <v>375.79999999999995</v>
      </c>
    </row>
    <row r="137" spans="1:12" ht="39" customHeight="1" x14ac:dyDescent="0.2">
      <c r="A137" s="6" t="s">
        <v>403</v>
      </c>
      <c r="B137" s="8" t="s">
        <v>404</v>
      </c>
      <c r="C137" s="6" t="s">
        <v>19</v>
      </c>
      <c r="D137" s="6" t="s">
        <v>405</v>
      </c>
      <c r="E137" s="7" t="s">
        <v>21</v>
      </c>
      <c r="F137" s="8">
        <v>2</v>
      </c>
      <c r="G137" s="43">
        <v>5.24</v>
      </c>
      <c r="H137" s="43">
        <v>4.46</v>
      </c>
      <c r="I137" s="9">
        <f t="shared" si="104"/>
        <v>9.6999999999999993</v>
      </c>
      <c r="J137" s="9">
        <f t="shared" si="105"/>
        <v>10.48</v>
      </c>
      <c r="K137" s="9">
        <f t="shared" si="106"/>
        <v>8.92</v>
      </c>
      <c r="L137" s="9">
        <f t="shared" si="107"/>
        <v>19.399999999999999</v>
      </c>
    </row>
    <row r="138" spans="1:12" ht="39" customHeight="1" x14ac:dyDescent="0.2">
      <c r="A138" s="6" t="s">
        <v>406</v>
      </c>
      <c r="B138" s="8" t="s">
        <v>407</v>
      </c>
      <c r="C138" s="6" t="s">
        <v>19</v>
      </c>
      <c r="D138" s="6" t="s">
        <v>408</v>
      </c>
      <c r="E138" s="7" t="s">
        <v>21</v>
      </c>
      <c r="F138" s="8">
        <v>8</v>
      </c>
      <c r="G138" s="43">
        <v>5.24</v>
      </c>
      <c r="H138" s="43">
        <v>5.6</v>
      </c>
      <c r="I138" s="9">
        <f t="shared" si="104"/>
        <v>10.84</v>
      </c>
      <c r="J138" s="9">
        <f t="shared" si="105"/>
        <v>41.92</v>
      </c>
      <c r="K138" s="9">
        <f t="shared" si="106"/>
        <v>44.8</v>
      </c>
      <c r="L138" s="9">
        <f t="shared" si="107"/>
        <v>86.72</v>
      </c>
    </row>
    <row r="139" spans="1:12" ht="39" customHeight="1" x14ac:dyDescent="0.2">
      <c r="A139" s="6" t="s">
        <v>409</v>
      </c>
      <c r="B139" s="8" t="s">
        <v>410</v>
      </c>
      <c r="C139" s="6" t="s">
        <v>29</v>
      </c>
      <c r="D139" s="6" t="s">
        <v>411</v>
      </c>
      <c r="E139" s="7" t="s">
        <v>66</v>
      </c>
      <c r="F139" s="8">
        <v>6</v>
      </c>
      <c r="G139" s="43">
        <v>52.66</v>
      </c>
      <c r="H139" s="43">
        <v>94.15</v>
      </c>
      <c r="I139" s="9">
        <f t="shared" si="104"/>
        <v>146.81</v>
      </c>
      <c r="J139" s="9">
        <f t="shared" si="105"/>
        <v>315.95999999999998</v>
      </c>
      <c r="K139" s="9">
        <f t="shared" si="106"/>
        <v>564.90000000000009</v>
      </c>
      <c r="L139" s="9">
        <f t="shared" si="107"/>
        <v>880.86000000000013</v>
      </c>
    </row>
    <row r="140" spans="1:12" ht="39" customHeight="1" x14ac:dyDescent="0.2">
      <c r="A140" s="6" t="s">
        <v>412</v>
      </c>
      <c r="B140" s="8" t="s">
        <v>413</v>
      </c>
      <c r="C140" s="6" t="s">
        <v>29</v>
      </c>
      <c r="D140" s="6" t="s">
        <v>414</v>
      </c>
      <c r="E140" s="7" t="s">
        <v>66</v>
      </c>
      <c r="F140" s="8">
        <v>3</v>
      </c>
      <c r="G140" s="43">
        <v>8.98</v>
      </c>
      <c r="H140" s="43">
        <v>60.53</v>
      </c>
      <c r="I140" s="9">
        <f t="shared" si="104"/>
        <v>69.510000000000005</v>
      </c>
      <c r="J140" s="9">
        <f t="shared" si="105"/>
        <v>26.94</v>
      </c>
      <c r="K140" s="9">
        <f t="shared" si="106"/>
        <v>181.59</v>
      </c>
      <c r="L140" s="9">
        <f t="shared" si="107"/>
        <v>208.53</v>
      </c>
    </row>
    <row r="141" spans="1:12" ht="51.95" customHeight="1" x14ac:dyDescent="0.2">
      <c r="A141" s="6" t="s">
        <v>415</v>
      </c>
      <c r="B141" s="8" t="s">
        <v>416</v>
      </c>
      <c r="C141" s="6" t="s">
        <v>29</v>
      </c>
      <c r="D141" s="6" t="s">
        <v>417</v>
      </c>
      <c r="E141" s="7" t="s">
        <v>21</v>
      </c>
      <c r="F141" s="8">
        <v>1</v>
      </c>
      <c r="G141" s="43">
        <v>27</v>
      </c>
      <c r="H141" s="43">
        <v>39.5</v>
      </c>
      <c r="I141" s="9">
        <f t="shared" si="104"/>
        <v>66.5</v>
      </c>
      <c r="J141" s="9">
        <f t="shared" si="105"/>
        <v>27</v>
      </c>
      <c r="K141" s="9">
        <f t="shared" si="106"/>
        <v>39.5</v>
      </c>
      <c r="L141" s="9">
        <f t="shared" si="107"/>
        <v>66.5</v>
      </c>
    </row>
    <row r="142" spans="1:12" ht="51.95" customHeight="1" x14ac:dyDescent="0.2">
      <c r="A142" s="6" t="s">
        <v>418</v>
      </c>
      <c r="B142" s="8" t="s">
        <v>419</v>
      </c>
      <c r="C142" s="6" t="s">
        <v>29</v>
      </c>
      <c r="D142" s="6" t="s">
        <v>420</v>
      </c>
      <c r="E142" s="7" t="s">
        <v>21</v>
      </c>
      <c r="F142" s="8">
        <v>3</v>
      </c>
      <c r="G142" s="43">
        <v>17.989999999999998</v>
      </c>
      <c r="H142" s="43">
        <v>25.8</v>
      </c>
      <c r="I142" s="9">
        <f t="shared" si="104"/>
        <v>43.79</v>
      </c>
      <c r="J142" s="9">
        <f t="shared" si="105"/>
        <v>53.97</v>
      </c>
      <c r="K142" s="9">
        <f t="shared" si="106"/>
        <v>77.400000000000006</v>
      </c>
      <c r="L142" s="9">
        <f t="shared" si="107"/>
        <v>131.37</v>
      </c>
    </row>
    <row r="143" spans="1:12" ht="26.1" customHeight="1" x14ac:dyDescent="0.2">
      <c r="A143" s="6" t="s">
        <v>421</v>
      </c>
      <c r="B143" s="8" t="s">
        <v>422</v>
      </c>
      <c r="C143" s="6" t="s">
        <v>423</v>
      </c>
      <c r="D143" s="6" t="s">
        <v>424</v>
      </c>
      <c r="E143" s="7" t="s">
        <v>21</v>
      </c>
      <c r="F143" s="8">
        <v>5</v>
      </c>
      <c r="G143" s="43">
        <v>1.84</v>
      </c>
      <c r="H143" s="43">
        <v>6</v>
      </c>
      <c r="I143" s="9">
        <f t="shared" si="104"/>
        <v>7.84</v>
      </c>
      <c r="J143" s="9">
        <f t="shared" si="105"/>
        <v>9.2000000000000011</v>
      </c>
      <c r="K143" s="9">
        <f t="shared" si="106"/>
        <v>30</v>
      </c>
      <c r="L143" s="9">
        <f t="shared" si="107"/>
        <v>39.200000000000003</v>
      </c>
    </row>
    <row r="144" spans="1:12" ht="39" customHeight="1" x14ac:dyDescent="0.2">
      <c r="A144" s="6" t="s">
        <v>425</v>
      </c>
      <c r="B144" s="8" t="s">
        <v>426</v>
      </c>
      <c r="C144" s="6" t="s">
        <v>29</v>
      </c>
      <c r="D144" s="6" t="s">
        <v>427</v>
      </c>
      <c r="E144" s="7" t="s">
        <v>66</v>
      </c>
      <c r="F144" s="8">
        <v>30</v>
      </c>
      <c r="G144" s="43">
        <v>7.94</v>
      </c>
      <c r="H144" s="43">
        <v>20.48</v>
      </c>
      <c r="I144" s="9">
        <f t="shared" si="104"/>
        <v>28.42</v>
      </c>
      <c r="J144" s="9">
        <f t="shared" si="105"/>
        <v>238.20000000000002</v>
      </c>
      <c r="K144" s="9">
        <f t="shared" si="106"/>
        <v>614.4</v>
      </c>
      <c r="L144" s="9">
        <f t="shared" si="107"/>
        <v>852.6</v>
      </c>
    </row>
    <row r="145" spans="1:12" ht="39" customHeight="1" x14ac:dyDescent="0.2">
      <c r="A145" s="6" t="s">
        <v>428</v>
      </c>
      <c r="B145" s="8" t="s">
        <v>429</v>
      </c>
      <c r="C145" s="6" t="s">
        <v>29</v>
      </c>
      <c r="D145" s="6" t="s">
        <v>430</v>
      </c>
      <c r="E145" s="7" t="s">
        <v>21</v>
      </c>
      <c r="F145" s="8">
        <v>2</v>
      </c>
      <c r="G145" s="43">
        <v>100.54</v>
      </c>
      <c r="H145" s="43">
        <v>104.95</v>
      </c>
      <c r="I145" s="9">
        <f t="shared" si="104"/>
        <v>205.49</v>
      </c>
      <c r="J145" s="9">
        <f t="shared" si="105"/>
        <v>201.08</v>
      </c>
      <c r="K145" s="9">
        <f t="shared" si="106"/>
        <v>209.9</v>
      </c>
      <c r="L145" s="9">
        <f t="shared" si="107"/>
        <v>410.98</v>
      </c>
    </row>
    <row r="146" spans="1:12" ht="129.94999999999999" customHeight="1" x14ac:dyDescent="0.2">
      <c r="A146" s="6" t="s">
        <v>431</v>
      </c>
      <c r="B146" s="8" t="s">
        <v>432</v>
      </c>
      <c r="C146" s="6" t="s">
        <v>19</v>
      </c>
      <c r="D146" s="6" t="s">
        <v>433</v>
      </c>
      <c r="E146" s="7" t="s">
        <v>21</v>
      </c>
      <c r="F146" s="8">
        <v>1</v>
      </c>
      <c r="G146" s="43">
        <v>184.3</v>
      </c>
      <c r="H146" s="43">
        <v>1303.8399999999999</v>
      </c>
      <c r="I146" s="9">
        <f t="shared" si="104"/>
        <v>1488.1399999999999</v>
      </c>
      <c r="J146" s="9">
        <f t="shared" si="105"/>
        <v>184.3</v>
      </c>
      <c r="K146" s="9">
        <f t="shared" si="106"/>
        <v>1303.8399999999999</v>
      </c>
      <c r="L146" s="9">
        <f t="shared" si="107"/>
        <v>1488.1399999999999</v>
      </c>
    </row>
    <row r="147" spans="1:12" ht="129.94999999999999" customHeight="1" x14ac:dyDescent="0.2">
      <c r="A147" s="6" t="s">
        <v>434</v>
      </c>
      <c r="B147" s="8" t="s">
        <v>435</v>
      </c>
      <c r="C147" s="6" t="s">
        <v>19</v>
      </c>
      <c r="D147" s="6" t="s">
        <v>436</v>
      </c>
      <c r="E147" s="7" t="s">
        <v>21</v>
      </c>
      <c r="F147" s="8">
        <v>5</v>
      </c>
      <c r="G147" s="43">
        <v>84.24</v>
      </c>
      <c r="H147" s="43">
        <v>686.51</v>
      </c>
      <c r="I147" s="9">
        <f t="shared" si="104"/>
        <v>770.75</v>
      </c>
      <c r="J147" s="9">
        <f t="shared" si="105"/>
        <v>421.2</v>
      </c>
      <c r="K147" s="9">
        <f t="shared" si="106"/>
        <v>3432.55</v>
      </c>
      <c r="L147" s="9">
        <f t="shared" si="107"/>
        <v>3853.75</v>
      </c>
    </row>
    <row r="148" spans="1:12" ht="26.1" customHeight="1" x14ac:dyDescent="0.2">
      <c r="A148" s="6" t="s">
        <v>437</v>
      </c>
      <c r="B148" s="8" t="s">
        <v>438</v>
      </c>
      <c r="C148" s="6" t="s">
        <v>219</v>
      </c>
      <c r="D148" s="6" t="s">
        <v>439</v>
      </c>
      <c r="E148" s="7" t="s">
        <v>21</v>
      </c>
      <c r="F148" s="8">
        <v>1</v>
      </c>
      <c r="G148" s="43">
        <v>23.23</v>
      </c>
      <c r="H148" s="43">
        <v>157.96</v>
      </c>
      <c r="I148" s="9">
        <f t="shared" si="104"/>
        <v>181.19</v>
      </c>
      <c r="J148" s="9">
        <f t="shared" si="105"/>
        <v>23.23</v>
      </c>
      <c r="K148" s="9">
        <f t="shared" si="106"/>
        <v>157.96</v>
      </c>
      <c r="L148" s="9">
        <f t="shared" si="107"/>
        <v>181.19</v>
      </c>
    </row>
    <row r="149" spans="1:12" ht="26.1" customHeight="1" x14ac:dyDescent="0.2">
      <c r="A149" s="6" t="s">
        <v>440</v>
      </c>
      <c r="B149" s="8" t="s">
        <v>441</v>
      </c>
      <c r="C149" s="6" t="s">
        <v>29</v>
      </c>
      <c r="D149" s="6" t="s">
        <v>442</v>
      </c>
      <c r="E149" s="7" t="s">
        <v>21</v>
      </c>
      <c r="F149" s="8">
        <v>1</v>
      </c>
      <c r="G149" s="43">
        <v>21.35</v>
      </c>
      <c r="H149" s="43">
        <v>86.53</v>
      </c>
      <c r="I149" s="9">
        <f t="shared" si="104"/>
        <v>107.88</v>
      </c>
      <c r="J149" s="9">
        <f t="shared" si="105"/>
        <v>21.35</v>
      </c>
      <c r="K149" s="9">
        <f t="shared" si="106"/>
        <v>86.53</v>
      </c>
      <c r="L149" s="9">
        <f t="shared" si="107"/>
        <v>107.88</v>
      </c>
    </row>
    <row r="150" spans="1:12" ht="26.1" customHeight="1" x14ac:dyDescent="0.2">
      <c r="A150" s="6" t="s">
        <v>443</v>
      </c>
      <c r="B150" s="8" t="s">
        <v>444</v>
      </c>
      <c r="C150" s="6" t="s">
        <v>29</v>
      </c>
      <c r="D150" s="6" t="s">
        <v>445</v>
      </c>
      <c r="E150" s="7" t="s">
        <v>21</v>
      </c>
      <c r="F150" s="8">
        <v>4</v>
      </c>
      <c r="G150" s="43">
        <v>14.37</v>
      </c>
      <c r="H150" s="43">
        <v>84.01</v>
      </c>
      <c r="I150" s="9">
        <f t="shared" si="104"/>
        <v>98.38000000000001</v>
      </c>
      <c r="J150" s="9">
        <f t="shared" si="105"/>
        <v>57.48</v>
      </c>
      <c r="K150" s="9">
        <f t="shared" si="106"/>
        <v>336.04</v>
      </c>
      <c r="L150" s="9">
        <f t="shared" si="107"/>
        <v>393.52000000000004</v>
      </c>
    </row>
    <row r="151" spans="1:12" ht="26.1" customHeight="1" x14ac:dyDescent="0.2">
      <c r="A151" s="6" t="s">
        <v>446</v>
      </c>
      <c r="B151" s="8" t="s">
        <v>447</v>
      </c>
      <c r="C151" s="6" t="s">
        <v>29</v>
      </c>
      <c r="D151" s="6" t="s">
        <v>448</v>
      </c>
      <c r="E151" s="7" t="s">
        <v>21</v>
      </c>
      <c r="F151" s="8">
        <v>8</v>
      </c>
      <c r="G151" s="43">
        <v>10.45</v>
      </c>
      <c r="H151" s="43">
        <v>81.760000000000005</v>
      </c>
      <c r="I151" s="9">
        <f t="shared" si="104"/>
        <v>92.210000000000008</v>
      </c>
      <c r="J151" s="9">
        <f t="shared" si="105"/>
        <v>83.6</v>
      </c>
      <c r="K151" s="9">
        <f t="shared" si="106"/>
        <v>654.08000000000004</v>
      </c>
      <c r="L151" s="9">
        <f t="shared" si="107"/>
        <v>737.68000000000006</v>
      </c>
    </row>
    <row r="152" spans="1:12" ht="26.1" customHeight="1" x14ac:dyDescent="0.2">
      <c r="A152" s="6" t="s">
        <v>449</v>
      </c>
      <c r="B152" s="8" t="s">
        <v>450</v>
      </c>
      <c r="C152" s="6" t="s">
        <v>29</v>
      </c>
      <c r="D152" s="6" t="s">
        <v>451</v>
      </c>
      <c r="E152" s="7" t="s">
        <v>21</v>
      </c>
      <c r="F152" s="8">
        <v>5</v>
      </c>
      <c r="G152" s="43">
        <v>3.47</v>
      </c>
      <c r="H152" s="43">
        <v>13.31</v>
      </c>
      <c r="I152" s="9">
        <f t="shared" si="104"/>
        <v>16.78</v>
      </c>
      <c r="J152" s="9">
        <f t="shared" si="105"/>
        <v>17.350000000000001</v>
      </c>
      <c r="K152" s="9">
        <f t="shared" si="106"/>
        <v>66.55</v>
      </c>
      <c r="L152" s="9">
        <f t="shared" si="107"/>
        <v>83.9</v>
      </c>
    </row>
    <row r="153" spans="1:12" ht="26.1" customHeight="1" x14ac:dyDescent="0.2">
      <c r="A153" s="6" t="s">
        <v>452</v>
      </c>
      <c r="B153" s="8" t="s">
        <v>453</v>
      </c>
      <c r="C153" s="6" t="s">
        <v>29</v>
      </c>
      <c r="D153" s="6" t="s">
        <v>454</v>
      </c>
      <c r="E153" s="7" t="s">
        <v>21</v>
      </c>
      <c r="F153" s="8">
        <v>39</v>
      </c>
      <c r="G153" s="43">
        <v>3.47</v>
      </c>
      <c r="H153" s="43">
        <v>13.31</v>
      </c>
      <c r="I153" s="9">
        <f t="shared" si="104"/>
        <v>16.78</v>
      </c>
      <c r="J153" s="9">
        <f t="shared" si="105"/>
        <v>135.33000000000001</v>
      </c>
      <c r="K153" s="9">
        <f t="shared" si="106"/>
        <v>519.09</v>
      </c>
      <c r="L153" s="9">
        <f t="shared" si="107"/>
        <v>654.42000000000007</v>
      </c>
    </row>
    <row r="154" spans="1:12" ht="26.1" customHeight="1" x14ac:dyDescent="0.2">
      <c r="A154" s="6" t="s">
        <v>455</v>
      </c>
      <c r="B154" s="8" t="s">
        <v>456</v>
      </c>
      <c r="C154" s="6" t="s">
        <v>29</v>
      </c>
      <c r="D154" s="6" t="s">
        <v>457</v>
      </c>
      <c r="E154" s="7" t="s">
        <v>21</v>
      </c>
      <c r="F154" s="8">
        <v>6</v>
      </c>
      <c r="G154" s="43">
        <v>2.4900000000000002</v>
      </c>
      <c r="H154" s="43">
        <v>12.59</v>
      </c>
      <c r="I154" s="9">
        <f t="shared" si="104"/>
        <v>15.08</v>
      </c>
      <c r="J154" s="9">
        <f t="shared" si="105"/>
        <v>14.940000000000001</v>
      </c>
      <c r="K154" s="9">
        <f t="shared" si="106"/>
        <v>75.539999999999992</v>
      </c>
      <c r="L154" s="9">
        <f t="shared" si="107"/>
        <v>90.47999999999999</v>
      </c>
    </row>
    <row r="155" spans="1:12" ht="51.95" customHeight="1" x14ac:dyDescent="0.2">
      <c r="A155" s="6" t="s">
        <v>458</v>
      </c>
      <c r="B155" s="8" t="s">
        <v>459</v>
      </c>
      <c r="C155" s="6" t="s">
        <v>19</v>
      </c>
      <c r="D155" s="6" t="s">
        <v>460</v>
      </c>
      <c r="E155" s="7" t="s">
        <v>21</v>
      </c>
      <c r="F155" s="8">
        <v>5</v>
      </c>
      <c r="G155" s="43">
        <v>15.78</v>
      </c>
      <c r="H155" s="43">
        <v>186.93</v>
      </c>
      <c r="I155" s="9">
        <f t="shared" si="104"/>
        <v>202.71</v>
      </c>
      <c r="J155" s="9">
        <f t="shared" si="105"/>
        <v>78.899999999999991</v>
      </c>
      <c r="K155" s="9">
        <f t="shared" si="106"/>
        <v>934.65000000000009</v>
      </c>
      <c r="L155" s="9">
        <f t="shared" si="107"/>
        <v>1013.5500000000001</v>
      </c>
    </row>
    <row r="156" spans="1:12" ht="39" customHeight="1" x14ac:dyDescent="0.2">
      <c r="A156" s="6" t="s">
        <v>461</v>
      </c>
      <c r="B156" s="8" t="s">
        <v>462</v>
      </c>
      <c r="C156" s="6" t="s">
        <v>19</v>
      </c>
      <c r="D156" s="6" t="s">
        <v>463</v>
      </c>
      <c r="E156" s="7" t="s">
        <v>21</v>
      </c>
      <c r="F156" s="8">
        <v>3</v>
      </c>
      <c r="G156" s="43">
        <v>15.78</v>
      </c>
      <c r="H156" s="43">
        <v>124.11</v>
      </c>
      <c r="I156" s="9">
        <f t="shared" si="104"/>
        <v>139.88999999999999</v>
      </c>
      <c r="J156" s="9">
        <f t="shared" si="105"/>
        <v>47.339999999999996</v>
      </c>
      <c r="K156" s="9">
        <f t="shared" si="106"/>
        <v>372.33</v>
      </c>
      <c r="L156" s="9">
        <f t="shared" si="107"/>
        <v>419.66999999999996</v>
      </c>
    </row>
    <row r="157" spans="1:12" ht="39" customHeight="1" x14ac:dyDescent="0.2">
      <c r="A157" s="6" t="s">
        <v>464</v>
      </c>
      <c r="B157" s="8" t="s">
        <v>465</v>
      </c>
      <c r="C157" s="6" t="s">
        <v>29</v>
      </c>
      <c r="D157" s="6" t="s">
        <v>466</v>
      </c>
      <c r="E157" s="7" t="s">
        <v>66</v>
      </c>
      <c r="F157" s="8">
        <v>153</v>
      </c>
      <c r="G157" s="43">
        <v>18.829999999999998</v>
      </c>
      <c r="H157" s="43">
        <v>25.9</v>
      </c>
      <c r="I157" s="9">
        <f t="shared" si="104"/>
        <v>44.73</v>
      </c>
      <c r="J157" s="9">
        <f t="shared" si="105"/>
        <v>2880.99</v>
      </c>
      <c r="K157" s="9">
        <f t="shared" si="106"/>
        <v>3962.7</v>
      </c>
      <c r="L157" s="9">
        <f t="shared" si="107"/>
        <v>6843.69</v>
      </c>
    </row>
    <row r="158" spans="1:12" ht="39" customHeight="1" x14ac:dyDescent="0.2">
      <c r="A158" s="6" t="s">
        <v>467</v>
      </c>
      <c r="B158" s="8" t="s">
        <v>468</v>
      </c>
      <c r="C158" s="6" t="s">
        <v>29</v>
      </c>
      <c r="D158" s="6" t="s">
        <v>469</v>
      </c>
      <c r="E158" s="7" t="s">
        <v>66</v>
      </c>
      <c r="F158" s="8">
        <v>345</v>
      </c>
      <c r="G158" s="43">
        <v>13.44</v>
      </c>
      <c r="H158" s="43">
        <v>25.76</v>
      </c>
      <c r="I158" s="9">
        <f t="shared" si="104"/>
        <v>39.200000000000003</v>
      </c>
      <c r="J158" s="9">
        <f t="shared" si="105"/>
        <v>4636.8</v>
      </c>
      <c r="K158" s="9">
        <f t="shared" si="106"/>
        <v>8887.2000000000007</v>
      </c>
      <c r="L158" s="9">
        <f t="shared" si="107"/>
        <v>13524</v>
      </c>
    </row>
    <row r="159" spans="1:12" ht="51.95" customHeight="1" x14ac:dyDescent="0.2">
      <c r="A159" s="6" t="s">
        <v>470</v>
      </c>
      <c r="B159" s="8" t="s">
        <v>471</v>
      </c>
      <c r="C159" s="6" t="s">
        <v>29</v>
      </c>
      <c r="D159" s="6" t="s">
        <v>472</v>
      </c>
      <c r="E159" s="7" t="s">
        <v>66</v>
      </c>
      <c r="F159" s="8">
        <v>252</v>
      </c>
      <c r="G159" s="43">
        <v>3.72</v>
      </c>
      <c r="H159" s="43">
        <v>7.9</v>
      </c>
      <c r="I159" s="9">
        <f t="shared" si="104"/>
        <v>11.620000000000001</v>
      </c>
      <c r="J159" s="9">
        <f t="shared" si="105"/>
        <v>937.44</v>
      </c>
      <c r="K159" s="9">
        <f t="shared" si="106"/>
        <v>1990.8000000000002</v>
      </c>
      <c r="L159" s="9">
        <f t="shared" si="107"/>
        <v>2928.2400000000002</v>
      </c>
    </row>
    <row r="160" spans="1:12" ht="51.95" customHeight="1" x14ac:dyDescent="0.2">
      <c r="A160" s="6" t="s">
        <v>473</v>
      </c>
      <c r="B160" s="8" t="s">
        <v>474</v>
      </c>
      <c r="C160" s="6" t="s">
        <v>475</v>
      </c>
      <c r="D160" s="6" t="s">
        <v>476</v>
      </c>
      <c r="E160" s="7" t="s">
        <v>477</v>
      </c>
      <c r="F160" s="8">
        <v>3</v>
      </c>
      <c r="G160" s="43">
        <v>32.25</v>
      </c>
      <c r="H160" s="43">
        <v>114.86</v>
      </c>
      <c r="I160" s="9">
        <f t="shared" si="104"/>
        <v>147.11000000000001</v>
      </c>
      <c r="J160" s="9">
        <f t="shared" si="105"/>
        <v>96.75</v>
      </c>
      <c r="K160" s="9">
        <f t="shared" si="106"/>
        <v>344.58</v>
      </c>
      <c r="L160" s="9">
        <f t="shared" si="107"/>
        <v>441.33</v>
      </c>
    </row>
    <row r="161" spans="1:12" ht="51.95" customHeight="1" x14ac:dyDescent="0.2">
      <c r="A161" s="6" t="s">
        <v>478</v>
      </c>
      <c r="B161" s="8" t="s">
        <v>479</v>
      </c>
      <c r="C161" s="6" t="s">
        <v>475</v>
      </c>
      <c r="D161" s="6" t="s">
        <v>480</v>
      </c>
      <c r="E161" s="7" t="s">
        <v>477</v>
      </c>
      <c r="F161" s="8">
        <v>120</v>
      </c>
      <c r="G161" s="43">
        <v>15.38</v>
      </c>
      <c r="H161" s="43">
        <v>77.47</v>
      </c>
      <c r="I161" s="9">
        <f t="shared" si="104"/>
        <v>92.85</v>
      </c>
      <c r="J161" s="9">
        <f t="shared" si="105"/>
        <v>1845.6000000000001</v>
      </c>
      <c r="K161" s="9">
        <f t="shared" si="106"/>
        <v>9296.4</v>
      </c>
      <c r="L161" s="9">
        <f t="shared" si="107"/>
        <v>11142</v>
      </c>
    </row>
    <row r="162" spans="1:12" ht="26.1" customHeight="1" x14ac:dyDescent="0.2">
      <c r="A162" s="6" t="s">
        <v>481</v>
      </c>
      <c r="B162" s="8" t="s">
        <v>482</v>
      </c>
      <c r="C162" s="6" t="s">
        <v>483</v>
      </c>
      <c r="D162" s="6" t="s">
        <v>484</v>
      </c>
      <c r="E162" s="7" t="s">
        <v>66</v>
      </c>
      <c r="F162" s="8">
        <v>180</v>
      </c>
      <c r="G162" s="43">
        <v>26.32</v>
      </c>
      <c r="H162" s="43">
        <v>37.24</v>
      </c>
      <c r="I162" s="9">
        <f t="shared" si="104"/>
        <v>63.56</v>
      </c>
      <c r="J162" s="9">
        <f t="shared" si="105"/>
        <v>4737.6000000000004</v>
      </c>
      <c r="K162" s="9">
        <f t="shared" si="106"/>
        <v>6703.2000000000007</v>
      </c>
      <c r="L162" s="9">
        <f t="shared" si="107"/>
        <v>11440.800000000001</v>
      </c>
    </row>
    <row r="163" spans="1:12" ht="26.1" customHeight="1" x14ac:dyDescent="0.2">
      <c r="A163" s="6" t="s">
        <v>485</v>
      </c>
      <c r="B163" s="8" t="s">
        <v>486</v>
      </c>
      <c r="C163" s="6" t="s">
        <v>19</v>
      </c>
      <c r="D163" s="6" t="s">
        <v>487</v>
      </c>
      <c r="E163" s="7" t="s">
        <v>21</v>
      </c>
      <c r="F163" s="8">
        <v>1</v>
      </c>
      <c r="G163" s="43">
        <v>26.32</v>
      </c>
      <c r="H163" s="43">
        <v>69.680000000000007</v>
      </c>
      <c r="I163" s="9">
        <f t="shared" si="104"/>
        <v>96</v>
      </c>
      <c r="J163" s="9">
        <f t="shared" si="105"/>
        <v>26.32</v>
      </c>
      <c r="K163" s="9">
        <f t="shared" si="106"/>
        <v>69.680000000000007</v>
      </c>
      <c r="L163" s="9">
        <f t="shared" si="107"/>
        <v>96</v>
      </c>
    </row>
    <row r="164" spans="1:12" ht="26.1" customHeight="1" x14ac:dyDescent="0.2">
      <c r="A164" s="6" t="s">
        <v>488</v>
      </c>
      <c r="B164" s="8" t="s">
        <v>489</v>
      </c>
      <c r="C164" s="6" t="s">
        <v>19</v>
      </c>
      <c r="D164" s="6" t="s">
        <v>490</v>
      </c>
      <c r="E164" s="7" t="s">
        <v>21</v>
      </c>
      <c r="F164" s="8">
        <v>1</v>
      </c>
      <c r="G164" s="43">
        <v>26.32</v>
      </c>
      <c r="H164" s="43">
        <v>65.209999999999994</v>
      </c>
      <c r="I164" s="9">
        <f t="shared" si="104"/>
        <v>91.53</v>
      </c>
      <c r="J164" s="9">
        <f t="shared" si="105"/>
        <v>26.32</v>
      </c>
      <c r="K164" s="9">
        <f t="shared" si="106"/>
        <v>65.209999999999994</v>
      </c>
      <c r="L164" s="9">
        <f t="shared" si="107"/>
        <v>91.53</v>
      </c>
    </row>
    <row r="165" spans="1:12" ht="24" customHeight="1" x14ac:dyDescent="0.2">
      <c r="A165" s="6" t="s">
        <v>491</v>
      </c>
      <c r="B165" s="8" t="s">
        <v>492</v>
      </c>
      <c r="C165" s="6" t="s">
        <v>19</v>
      </c>
      <c r="D165" s="6" t="s">
        <v>493</v>
      </c>
      <c r="E165" s="7" t="s">
        <v>21</v>
      </c>
      <c r="F165" s="8">
        <v>1</v>
      </c>
      <c r="G165" s="43">
        <v>26.32</v>
      </c>
      <c r="H165" s="43">
        <v>14.8</v>
      </c>
      <c r="I165" s="9">
        <f t="shared" si="104"/>
        <v>41.120000000000005</v>
      </c>
      <c r="J165" s="9">
        <f t="shared" si="105"/>
        <v>26.32</v>
      </c>
      <c r="K165" s="9">
        <f t="shared" si="106"/>
        <v>14.8</v>
      </c>
      <c r="L165" s="9">
        <f t="shared" si="107"/>
        <v>41.120000000000005</v>
      </c>
    </row>
    <row r="166" spans="1:12" ht="26.1" customHeight="1" x14ac:dyDescent="0.2">
      <c r="A166" s="6" t="s">
        <v>494</v>
      </c>
      <c r="B166" s="8" t="s">
        <v>495</v>
      </c>
      <c r="C166" s="6" t="s">
        <v>19</v>
      </c>
      <c r="D166" s="6" t="s">
        <v>496</v>
      </c>
      <c r="E166" s="7" t="s">
        <v>21</v>
      </c>
      <c r="F166" s="8">
        <v>2</v>
      </c>
      <c r="G166" s="43">
        <v>26.32</v>
      </c>
      <c r="H166" s="43">
        <v>71.33</v>
      </c>
      <c r="I166" s="9">
        <f t="shared" si="104"/>
        <v>97.65</v>
      </c>
      <c r="J166" s="9">
        <f t="shared" si="105"/>
        <v>52.64</v>
      </c>
      <c r="K166" s="9">
        <f t="shared" si="106"/>
        <v>142.66</v>
      </c>
      <c r="L166" s="9">
        <f t="shared" si="107"/>
        <v>195.3</v>
      </c>
    </row>
    <row r="167" spans="1:12" ht="26.1" customHeight="1" x14ac:dyDescent="0.2">
      <c r="A167" s="6" t="s">
        <v>497</v>
      </c>
      <c r="B167" s="8" t="s">
        <v>498</v>
      </c>
      <c r="C167" s="6" t="s">
        <v>19</v>
      </c>
      <c r="D167" s="6" t="s">
        <v>499</v>
      </c>
      <c r="E167" s="7" t="s">
        <v>21</v>
      </c>
      <c r="F167" s="8">
        <v>3</v>
      </c>
      <c r="G167" s="43">
        <v>26.32</v>
      </c>
      <c r="H167" s="43">
        <v>46.08</v>
      </c>
      <c r="I167" s="9">
        <f t="shared" si="104"/>
        <v>72.400000000000006</v>
      </c>
      <c r="J167" s="9">
        <f t="shared" si="105"/>
        <v>78.960000000000008</v>
      </c>
      <c r="K167" s="9">
        <f t="shared" si="106"/>
        <v>138.24</v>
      </c>
      <c r="L167" s="9">
        <f t="shared" si="107"/>
        <v>217.20000000000002</v>
      </c>
    </row>
    <row r="168" spans="1:12" ht="26.1" customHeight="1" x14ac:dyDescent="0.2">
      <c r="A168" s="6" t="s">
        <v>500</v>
      </c>
      <c r="B168" s="8" t="s">
        <v>501</v>
      </c>
      <c r="C168" s="6" t="s">
        <v>19</v>
      </c>
      <c r="D168" s="6" t="s">
        <v>502</v>
      </c>
      <c r="E168" s="7" t="s">
        <v>21</v>
      </c>
      <c r="F168" s="8">
        <v>4</v>
      </c>
      <c r="G168" s="43">
        <v>26.32</v>
      </c>
      <c r="H168" s="43">
        <v>57.21</v>
      </c>
      <c r="I168" s="9">
        <f t="shared" si="104"/>
        <v>83.53</v>
      </c>
      <c r="J168" s="9">
        <f t="shared" si="105"/>
        <v>105.28</v>
      </c>
      <c r="K168" s="9">
        <f t="shared" si="106"/>
        <v>228.84</v>
      </c>
      <c r="L168" s="9">
        <f t="shared" si="107"/>
        <v>334.12</v>
      </c>
    </row>
    <row r="169" spans="1:12" ht="26.1" customHeight="1" x14ac:dyDescent="0.2">
      <c r="A169" s="6" t="s">
        <v>503</v>
      </c>
      <c r="B169" s="8" t="s">
        <v>504</v>
      </c>
      <c r="C169" s="6" t="s">
        <v>19</v>
      </c>
      <c r="D169" s="6" t="s">
        <v>505</v>
      </c>
      <c r="E169" s="7" t="s">
        <v>21</v>
      </c>
      <c r="F169" s="8">
        <v>4</v>
      </c>
      <c r="G169" s="43">
        <v>26.32</v>
      </c>
      <c r="H169" s="43">
        <v>26.79</v>
      </c>
      <c r="I169" s="9">
        <f t="shared" si="104"/>
        <v>53.11</v>
      </c>
      <c r="J169" s="9">
        <f t="shared" si="105"/>
        <v>105.28</v>
      </c>
      <c r="K169" s="9">
        <f t="shared" si="106"/>
        <v>107.16</v>
      </c>
      <c r="L169" s="9">
        <f t="shared" si="107"/>
        <v>212.44</v>
      </c>
    </row>
    <row r="170" spans="1:12" ht="26.1" customHeight="1" x14ac:dyDescent="0.2">
      <c r="A170" s="6" t="s">
        <v>506</v>
      </c>
      <c r="B170" s="8" t="s">
        <v>507</v>
      </c>
      <c r="C170" s="6" t="s">
        <v>19</v>
      </c>
      <c r="D170" s="6" t="s">
        <v>508</v>
      </c>
      <c r="E170" s="7" t="s">
        <v>21</v>
      </c>
      <c r="F170" s="8">
        <v>2</v>
      </c>
      <c r="G170" s="43">
        <v>26.32</v>
      </c>
      <c r="H170" s="43">
        <v>39.46</v>
      </c>
      <c r="I170" s="9">
        <f t="shared" si="104"/>
        <v>65.78</v>
      </c>
      <c r="J170" s="9">
        <f t="shared" si="105"/>
        <v>52.64</v>
      </c>
      <c r="K170" s="9">
        <f t="shared" si="106"/>
        <v>78.92</v>
      </c>
      <c r="L170" s="9">
        <f t="shared" si="107"/>
        <v>131.56</v>
      </c>
    </row>
    <row r="171" spans="1:12" ht="24" customHeight="1" x14ac:dyDescent="0.2">
      <c r="A171" s="6" t="s">
        <v>509</v>
      </c>
      <c r="B171" s="8" t="s">
        <v>510</v>
      </c>
      <c r="C171" s="6" t="s">
        <v>19</v>
      </c>
      <c r="D171" s="6" t="s">
        <v>511</v>
      </c>
      <c r="E171" s="7" t="s">
        <v>21</v>
      </c>
      <c r="F171" s="8">
        <v>3</v>
      </c>
      <c r="G171" s="43">
        <v>26.32</v>
      </c>
      <c r="H171" s="43">
        <v>9.7799999999999994</v>
      </c>
      <c r="I171" s="9">
        <f t="shared" si="104"/>
        <v>36.1</v>
      </c>
      <c r="J171" s="9">
        <f t="shared" si="105"/>
        <v>78.960000000000008</v>
      </c>
      <c r="K171" s="9">
        <f t="shared" si="106"/>
        <v>29.339999999999996</v>
      </c>
      <c r="L171" s="9">
        <f t="shared" si="107"/>
        <v>108.30000000000001</v>
      </c>
    </row>
    <row r="172" spans="1:12" ht="26.1" customHeight="1" x14ac:dyDescent="0.2">
      <c r="A172" s="6" t="s">
        <v>512</v>
      </c>
      <c r="B172" s="8" t="s">
        <v>513</v>
      </c>
      <c r="C172" s="6" t="s">
        <v>19</v>
      </c>
      <c r="D172" s="6" t="s">
        <v>514</v>
      </c>
      <c r="E172" s="7" t="s">
        <v>21</v>
      </c>
      <c r="F172" s="8">
        <v>4</v>
      </c>
      <c r="G172" s="43">
        <v>26.32</v>
      </c>
      <c r="H172" s="43">
        <v>36.18</v>
      </c>
      <c r="I172" s="9">
        <f t="shared" si="104"/>
        <v>62.5</v>
      </c>
      <c r="J172" s="9">
        <f t="shared" si="105"/>
        <v>105.28</v>
      </c>
      <c r="K172" s="9">
        <f t="shared" si="106"/>
        <v>144.72</v>
      </c>
      <c r="L172" s="9">
        <f t="shared" si="107"/>
        <v>250</v>
      </c>
    </row>
    <row r="173" spans="1:12" ht="26.1" customHeight="1" x14ac:dyDescent="0.2">
      <c r="A173" s="6" t="s">
        <v>515</v>
      </c>
      <c r="B173" s="8" t="s">
        <v>516</v>
      </c>
      <c r="C173" s="6" t="s">
        <v>19</v>
      </c>
      <c r="D173" s="6" t="s">
        <v>517</v>
      </c>
      <c r="E173" s="7" t="s">
        <v>21</v>
      </c>
      <c r="F173" s="8">
        <v>23</v>
      </c>
      <c r="G173" s="43">
        <v>26.32</v>
      </c>
      <c r="H173" s="43">
        <v>37.68</v>
      </c>
      <c r="I173" s="9">
        <f t="shared" si="104"/>
        <v>64</v>
      </c>
      <c r="J173" s="9">
        <f t="shared" si="105"/>
        <v>605.36</v>
      </c>
      <c r="K173" s="9">
        <f t="shared" si="106"/>
        <v>866.64</v>
      </c>
      <c r="L173" s="9">
        <f t="shared" si="107"/>
        <v>1472</v>
      </c>
    </row>
    <row r="174" spans="1:12" ht="24" customHeight="1" x14ac:dyDescent="0.2">
      <c r="A174" s="6" t="s">
        <v>518</v>
      </c>
      <c r="B174" s="8" t="s">
        <v>519</v>
      </c>
      <c r="C174" s="6" t="s">
        <v>19</v>
      </c>
      <c r="D174" s="6" t="s">
        <v>520</v>
      </c>
      <c r="E174" s="7" t="s">
        <v>21</v>
      </c>
      <c r="F174" s="8">
        <v>37</v>
      </c>
      <c r="G174" s="43">
        <v>26.32</v>
      </c>
      <c r="H174" s="43">
        <v>9.1999999999999993</v>
      </c>
      <c r="I174" s="9">
        <f t="shared" si="104"/>
        <v>35.519999999999996</v>
      </c>
      <c r="J174" s="9">
        <f t="shared" si="105"/>
        <v>973.84</v>
      </c>
      <c r="K174" s="9">
        <f t="shared" si="106"/>
        <v>340.4</v>
      </c>
      <c r="L174" s="9">
        <f t="shared" si="107"/>
        <v>1314.24</v>
      </c>
    </row>
    <row r="175" spans="1:12" ht="26.1" customHeight="1" x14ac:dyDescent="0.2">
      <c r="A175" s="6" t="s">
        <v>521</v>
      </c>
      <c r="B175" s="8" t="s">
        <v>522</v>
      </c>
      <c r="C175" s="6" t="s">
        <v>19</v>
      </c>
      <c r="D175" s="6" t="s">
        <v>523</v>
      </c>
      <c r="E175" s="7" t="s">
        <v>21</v>
      </c>
      <c r="F175" s="8">
        <v>4</v>
      </c>
      <c r="G175" s="43">
        <v>26.32</v>
      </c>
      <c r="H175" s="43">
        <v>55.01</v>
      </c>
      <c r="I175" s="9">
        <f t="shared" si="104"/>
        <v>81.33</v>
      </c>
      <c r="J175" s="9">
        <f t="shared" si="105"/>
        <v>105.28</v>
      </c>
      <c r="K175" s="9">
        <f t="shared" si="106"/>
        <v>220.04</v>
      </c>
      <c r="L175" s="9">
        <f t="shared" si="107"/>
        <v>325.32</v>
      </c>
    </row>
    <row r="176" spans="1:12" ht="26.1" customHeight="1" x14ac:dyDescent="0.2">
      <c r="A176" s="6" t="s">
        <v>524</v>
      </c>
      <c r="B176" s="8" t="s">
        <v>525</v>
      </c>
      <c r="C176" s="6" t="s">
        <v>19</v>
      </c>
      <c r="D176" s="6" t="s">
        <v>526</v>
      </c>
      <c r="E176" s="7" t="s">
        <v>21</v>
      </c>
      <c r="F176" s="8">
        <v>1</v>
      </c>
      <c r="G176" s="43">
        <v>26.32</v>
      </c>
      <c r="H176" s="43">
        <v>26.78</v>
      </c>
      <c r="I176" s="9">
        <f t="shared" si="104"/>
        <v>53.1</v>
      </c>
      <c r="J176" s="9">
        <f t="shared" si="105"/>
        <v>26.32</v>
      </c>
      <c r="K176" s="9">
        <f t="shared" si="106"/>
        <v>26.78</v>
      </c>
      <c r="L176" s="9">
        <f t="shared" si="107"/>
        <v>53.1</v>
      </c>
    </row>
    <row r="177" spans="1:12" ht="26.1" customHeight="1" x14ac:dyDescent="0.2">
      <c r="A177" s="6" t="s">
        <v>527</v>
      </c>
      <c r="B177" s="8" t="s">
        <v>528</v>
      </c>
      <c r="C177" s="6" t="s">
        <v>29</v>
      </c>
      <c r="D177" s="6" t="s">
        <v>529</v>
      </c>
      <c r="E177" s="7" t="s">
        <v>21</v>
      </c>
      <c r="F177" s="8">
        <v>14</v>
      </c>
      <c r="G177" s="43">
        <v>14.68</v>
      </c>
      <c r="H177" s="43">
        <v>66.010000000000005</v>
      </c>
      <c r="I177" s="9">
        <f t="shared" si="104"/>
        <v>80.69</v>
      </c>
      <c r="J177" s="9">
        <f t="shared" si="105"/>
        <v>205.51999999999998</v>
      </c>
      <c r="K177" s="9">
        <f t="shared" si="106"/>
        <v>924.1400000000001</v>
      </c>
      <c r="L177" s="9">
        <f t="shared" si="107"/>
        <v>1129.6600000000001</v>
      </c>
    </row>
    <row r="178" spans="1:12" ht="39" customHeight="1" x14ac:dyDescent="0.2">
      <c r="A178" s="6" t="s">
        <v>530</v>
      </c>
      <c r="B178" s="8" t="s">
        <v>531</v>
      </c>
      <c r="C178" s="6" t="s">
        <v>29</v>
      </c>
      <c r="D178" s="6" t="s">
        <v>532</v>
      </c>
      <c r="E178" s="7" t="s">
        <v>21</v>
      </c>
      <c r="F178" s="8">
        <v>2</v>
      </c>
      <c r="G178" s="43">
        <v>21.56</v>
      </c>
      <c r="H178" s="43">
        <v>109.89</v>
      </c>
      <c r="I178" s="9">
        <f t="shared" si="104"/>
        <v>131.44999999999999</v>
      </c>
      <c r="J178" s="9">
        <f t="shared" si="105"/>
        <v>43.12</v>
      </c>
      <c r="K178" s="9">
        <f t="shared" si="106"/>
        <v>219.78</v>
      </c>
      <c r="L178" s="9">
        <f t="shared" si="107"/>
        <v>262.89999999999998</v>
      </c>
    </row>
    <row r="179" spans="1:12" ht="104.1" customHeight="1" x14ac:dyDescent="0.2">
      <c r="A179" s="6" t="s">
        <v>533</v>
      </c>
      <c r="B179" s="8" t="s">
        <v>534</v>
      </c>
      <c r="C179" s="6" t="s">
        <v>19</v>
      </c>
      <c r="D179" s="6" t="s">
        <v>535</v>
      </c>
      <c r="E179" s="7" t="s">
        <v>21</v>
      </c>
      <c r="F179" s="8">
        <v>40</v>
      </c>
      <c r="G179" s="43">
        <v>26.32</v>
      </c>
      <c r="H179" s="43">
        <v>506.94</v>
      </c>
      <c r="I179" s="9">
        <f t="shared" si="104"/>
        <v>533.26</v>
      </c>
      <c r="J179" s="9">
        <f t="shared" si="105"/>
        <v>1052.8</v>
      </c>
      <c r="K179" s="9">
        <f t="shared" si="106"/>
        <v>20277.599999999999</v>
      </c>
      <c r="L179" s="9">
        <f t="shared" si="107"/>
        <v>21330.399999999998</v>
      </c>
    </row>
    <row r="180" spans="1:12" ht="104.1" customHeight="1" x14ac:dyDescent="0.2">
      <c r="A180" s="6" t="s">
        <v>536</v>
      </c>
      <c r="B180" s="8" t="s">
        <v>537</v>
      </c>
      <c r="C180" s="6" t="s">
        <v>19</v>
      </c>
      <c r="D180" s="6" t="s">
        <v>538</v>
      </c>
      <c r="E180" s="7" t="s">
        <v>21</v>
      </c>
      <c r="F180" s="8">
        <v>6</v>
      </c>
      <c r="G180" s="43">
        <v>26.32</v>
      </c>
      <c r="H180" s="43">
        <v>162.32</v>
      </c>
      <c r="I180" s="9">
        <f t="shared" si="104"/>
        <v>188.64</v>
      </c>
      <c r="J180" s="9">
        <f t="shared" si="105"/>
        <v>157.92000000000002</v>
      </c>
      <c r="K180" s="9">
        <f t="shared" si="106"/>
        <v>973.92</v>
      </c>
      <c r="L180" s="9">
        <f t="shared" si="107"/>
        <v>1131.8399999999999</v>
      </c>
    </row>
    <row r="181" spans="1:12" ht="117" customHeight="1" x14ac:dyDescent="0.2">
      <c r="A181" s="6" t="s">
        <v>539</v>
      </c>
      <c r="B181" s="8" t="s">
        <v>540</v>
      </c>
      <c r="C181" s="6" t="s">
        <v>19</v>
      </c>
      <c r="D181" s="6" t="s">
        <v>541</v>
      </c>
      <c r="E181" s="7" t="s">
        <v>21</v>
      </c>
      <c r="F181" s="8">
        <v>90</v>
      </c>
      <c r="G181" s="43">
        <v>52.66</v>
      </c>
      <c r="H181" s="43">
        <v>413.65</v>
      </c>
      <c r="I181" s="9">
        <f t="shared" si="104"/>
        <v>466.30999999999995</v>
      </c>
      <c r="J181" s="9">
        <f t="shared" si="105"/>
        <v>4739.3999999999996</v>
      </c>
      <c r="K181" s="9">
        <f t="shared" si="106"/>
        <v>37228.5</v>
      </c>
      <c r="L181" s="9">
        <f t="shared" si="107"/>
        <v>41967.9</v>
      </c>
    </row>
    <row r="182" spans="1:12" ht="39" customHeight="1" x14ac:dyDescent="0.2">
      <c r="A182" s="6" t="s">
        <v>542</v>
      </c>
      <c r="B182" s="8" t="s">
        <v>543</v>
      </c>
      <c r="C182" s="6" t="s">
        <v>29</v>
      </c>
      <c r="D182" s="6" t="s">
        <v>544</v>
      </c>
      <c r="E182" s="7" t="s">
        <v>21</v>
      </c>
      <c r="F182" s="8">
        <v>17</v>
      </c>
      <c r="G182" s="43">
        <v>33.61</v>
      </c>
      <c r="H182" s="43">
        <v>31.05</v>
      </c>
      <c r="I182" s="9">
        <f t="shared" si="104"/>
        <v>64.66</v>
      </c>
      <c r="J182" s="9">
        <f t="shared" si="105"/>
        <v>571.37</v>
      </c>
      <c r="K182" s="9">
        <f t="shared" si="106"/>
        <v>527.85</v>
      </c>
      <c r="L182" s="9">
        <f t="shared" si="107"/>
        <v>1099.22</v>
      </c>
    </row>
    <row r="183" spans="1:12" ht="39" customHeight="1" x14ac:dyDescent="0.2">
      <c r="A183" s="6" t="s">
        <v>545</v>
      </c>
      <c r="B183" s="8" t="s">
        <v>546</v>
      </c>
      <c r="C183" s="6" t="s">
        <v>29</v>
      </c>
      <c r="D183" s="6" t="s">
        <v>547</v>
      </c>
      <c r="E183" s="7" t="s">
        <v>21</v>
      </c>
      <c r="F183" s="8">
        <v>30</v>
      </c>
      <c r="G183" s="43">
        <v>33.61</v>
      </c>
      <c r="H183" s="43">
        <v>27.8</v>
      </c>
      <c r="I183" s="9">
        <f t="shared" si="104"/>
        <v>61.41</v>
      </c>
      <c r="J183" s="9">
        <f t="shared" si="105"/>
        <v>1008.3</v>
      </c>
      <c r="K183" s="9">
        <f t="shared" si="106"/>
        <v>834</v>
      </c>
      <c r="L183" s="9">
        <f t="shared" si="107"/>
        <v>1842.3</v>
      </c>
    </row>
    <row r="184" spans="1:12" ht="39" customHeight="1" x14ac:dyDescent="0.2">
      <c r="A184" s="6" t="s">
        <v>548</v>
      </c>
      <c r="B184" s="8" t="s">
        <v>549</v>
      </c>
      <c r="C184" s="6" t="s">
        <v>29</v>
      </c>
      <c r="D184" s="6" t="s">
        <v>550</v>
      </c>
      <c r="E184" s="7" t="s">
        <v>21</v>
      </c>
      <c r="F184" s="8">
        <v>22</v>
      </c>
      <c r="G184" s="43">
        <v>23.39</v>
      </c>
      <c r="H184" s="43">
        <v>28.17</v>
      </c>
      <c r="I184" s="9">
        <f t="shared" si="104"/>
        <v>51.56</v>
      </c>
      <c r="J184" s="9">
        <f t="shared" si="105"/>
        <v>514.58000000000004</v>
      </c>
      <c r="K184" s="9">
        <f t="shared" si="106"/>
        <v>619.74</v>
      </c>
      <c r="L184" s="9">
        <f t="shared" si="107"/>
        <v>1134.3200000000002</v>
      </c>
    </row>
    <row r="185" spans="1:12" ht="39" customHeight="1" x14ac:dyDescent="0.2">
      <c r="A185" s="6" t="s">
        <v>551</v>
      </c>
      <c r="B185" s="8" t="s">
        <v>552</v>
      </c>
      <c r="C185" s="6" t="s">
        <v>29</v>
      </c>
      <c r="D185" s="6" t="s">
        <v>553</v>
      </c>
      <c r="E185" s="7" t="s">
        <v>21</v>
      </c>
      <c r="F185" s="8">
        <v>34</v>
      </c>
      <c r="G185" s="43">
        <v>19.440000000000001</v>
      </c>
      <c r="H185" s="43">
        <v>27.04</v>
      </c>
      <c r="I185" s="9">
        <f t="shared" si="104"/>
        <v>46.480000000000004</v>
      </c>
      <c r="J185" s="9">
        <f t="shared" si="105"/>
        <v>660.96</v>
      </c>
      <c r="K185" s="9">
        <f t="shared" si="106"/>
        <v>919.36</v>
      </c>
      <c r="L185" s="9">
        <f t="shared" si="107"/>
        <v>1580.3200000000002</v>
      </c>
    </row>
    <row r="186" spans="1:12" ht="39" customHeight="1" x14ac:dyDescent="0.2">
      <c r="A186" s="6" t="s">
        <v>554</v>
      </c>
      <c r="B186" s="8" t="s">
        <v>555</v>
      </c>
      <c r="C186" s="6" t="s">
        <v>29</v>
      </c>
      <c r="D186" s="6" t="s">
        <v>556</v>
      </c>
      <c r="E186" s="7" t="s">
        <v>21</v>
      </c>
      <c r="F186" s="8">
        <v>7</v>
      </c>
      <c r="G186" s="43">
        <v>18.920000000000002</v>
      </c>
      <c r="H186" s="43">
        <v>22.21</v>
      </c>
      <c r="I186" s="9">
        <f t="shared" si="104"/>
        <v>41.13</v>
      </c>
      <c r="J186" s="9">
        <f t="shared" si="105"/>
        <v>132.44</v>
      </c>
      <c r="K186" s="9">
        <f t="shared" si="106"/>
        <v>155.47</v>
      </c>
      <c r="L186" s="9">
        <f t="shared" si="107"/>
        <v>287.90999999999997</v>
      </c>
    </row>
    <row r="187" spans="1:12" ht="39" customHeight="1" x14ac:dyDescent="0.2">
      <c r="A187" s="6" t="s">
        <v>557</v>
      </c>
      <c r="B187" s="8" t="s">
        <v>558</v>
      </c>
      <c r="C187" s="6" t="s">
        <v>29</v>
      </c>
      <c r="D187" s="6" t="s">
        <v>559</v>
      </c>
      <c r="E187" s="7" t="s">
        <v>21</v>
      </c>
      <c r="F187" s="8">
        <v>4</v>
      </c>
      <c r="G187" s="43">
        <v>27.87</v>
      </c>
      <c r="H187" s="43">
        <v>35.01</v>
      </c>
      <c r="I187" s="9">
        <f t="shared" si="104"/>
        <v>62.879999999999995</v>
      </c>
      <c r="J187" s="9">
        <f t="shared" si="105"/>
        <v>111.48</v>
      </c>
      <c r="K187" s="9">
        <f t="shared" si="106"/>
        <v>140.04</v>
      </c>
      <c r="L187" s="9">
        <f t="shared" si="107"/>
        <v>251.51999999999998</v>
      </c>
    </row>
    <row r="188" spans="1:12" ht="39" customHeight="1" x14ac:dyDescent="0.2">
      <c r="A188" s="6" t="s">
        <v>560</v>
      </c>
      <c r="B188" s="8" t="s">
        <v>561</v>
      </c>
      <c r="C188" s="6" t="s">
        <v>29</v>
      </c>
      <c r="D188" s="6" t="s">
        <v>562</v>
      </c>
      <c r="E188" s="7" t="s">
        <v>21</v>
      </c>
      <c r="F188" s="8">
        <v>1</v>
      </c>
      <c r="G188" s="43">
        <v>36.83</v>
      </c>
      <c r="H188" s="43">
        <v>47.76</v>
      </c>
      <c r="I188" s="9">
        <f t="shared" si="104"/>
        <v>84.59</v>
      </c>
      <c r="J188" s="9">
        <f t="shared" si="105"/>
        <v>36.83</v>
      </c>
      <c r="K188" s="9">
        <f t="shared" si="106"/>
        <v>47.76</v>
      </c>
      <c r="L188" s="9">
        <f t="shared" si="107"/>
        <v>84.59</v>
      </c>
    </row>
    <row r="189" spans="1:12" ht="39" customHeight="1" x14ac:dyDescent="0.2">
      <c r="A189" s="6" t="s">
        <v>563</v>
      </c>
      <c r="B189" s="8" t="s">
        <v>564</v>
      </c>
      <c r="C189" s="6" t="s">
        <v>29</v>
      </c>
      <c r="D189" s="6" t="s">
        <v>565</v>
      </c>
      <c r="E189" s="7" t="s">
        <v>21</v>
      </c>
      <c r="F189" s="8">
        <v>4</v>
      </c>
      <c r="G189" s="43">
        <v>23.39</v>
      </c>
      <c r="H189" s="43">
        <v>26.6</v>
      </c>
      <c r="I189" s="9">
        <f t="shared" si="104"/>
        <v>49.99</v>
      </c>
      <c r="J189" s="9">
        <f t="shared" si="105"/>
        <v>93.56</v>
      </c>
      <c r="K189" s="9">
        <f t="shared" si="106"/>
        <v>106.4</v>
      </c>
      <c r="L189" s="9">
        <f t="shared" si="107"/>
        <v>199.96</v>
      </c>
    </row>
    <row r="190" spans="1:12" ht="39" customHeight="1" x14ac:dyDescent="0.2">
      <c r="A190" s="6" t="s">
        <v>566</v>
      </c>
      <c r="B190" s="8" t="s">
        <v>567</v>
      </c>
      <c r="C190" s="6" t="s">
        <v>29</v>
      </c>
      <c r="D190" s="6" t="s">
        <v>568</v>
      </c>
      <c r="E190" s="7" t="s">
        <v>21</v>
      </c>
      <c r="F190" s="8">
        <v>4</v>
      </c>
      <c r="G190" s="43">
        <v>32.29</v>
      </c>
      <c r="H190" s="43">
        <v>37.67</v>
      </c>
      <c r="I190" s="9">
        <f t="shared" si="104"/>
        <v>69.960000000000008</v>
      </c>
      <c r="J190" s="9">
        <f t="shared" si="105"/>
        <v>129.16</v>
      </c>
      <c r="K190" s="9">
        <f t="shared" si="106"/>
        <v>150.68</v>
      </c>
      <c r="L190" s="9">
        <f t="shared" si="107"/>
        <v>279.84000000000003</v>
      </c>
    </row>
    <row r="191" spans="1:12" ht="26.1" customHeight="1" x14ac:dyDescent="0.2">
      <c r="A191" s="6" t="s">
        <v>569</v>
      </c>
      <c r="B191" s="8" t="s">
        <v>570</v>
      </c>
      <c r="C191" s="6" t="s">
        <v>571</v>
      </c>
      <c r="D191" s="6" t="s">
        <v>572</v>
      </c>
      <c r="E191" s="7" t="s">
        <v>21</v>
      </c>
      <c r="F191" s="8">
        <v>2</v>
      </c>
      <c r="G191" s="43">
        <v>15.24</v>
      </c>
      <c r="H191" s="43">
        <v>9.25</v>
      </c>
      <c r="I191" s="9">
        <f t="shared" si="104"/>
        <v>24.490000000000002</v>
      </c>
      <c r="J191" s="9">
        <f t="shared" si="105"/>
        <v>30.48</v>
      </c>
      <c r="K191" s="9">
        <f t="shared" si="106"/>
        <v>18.5</v>
      </c>
      <c r="L191" s="9">
        <f t="shared" si="107"/>
        <v>48.980000000000004</v>
      </c>
    </row>
    <row r="192" spans="1:12" ht="26.1" customHeight="1" x14ac:dyDescent="0.2">
      <c r="A192" s="6" t="s">
        <v>573</v>
      </c>
      <c r="B192" s="8" t="s">
        <v>574</v>
      </c>
      <c r="C192" s="6" t="s">
        <v>344</v>
      </c>
      <c r="D192" s="6" t="s">
        <v>575</v>
      </c>
      <c r="E192" s="7" t="s">
        <v>21</v>
      </c>
      <c r="F192" s="8">
        <v>194</v>
      </c>
      <c r="G192" s="43">
        <v>27.68</v>
      </c>
      <c r="H192" s="43">
        <v>52.71</v>
      </c>
      <c r="I192" s="9">
        <f t="shared" si="104"/>
        <v>80.39</v>
      </c>
      <c r="J192" s="9">
        <f t="shared" si="105"/>
        <v>5369.92</v>
      </c>
      <c r="K192" s="9">
        <f t="shared" si="106"/>
        <v>10225.74</v>
      </c>
      <c r="L192" s="9">
        <f t="shared" si="107"/>
        <v>15595.66</v>
      </c>
    </row>
    <row r="193" spans="1:12" ht="26.1" customHeight="1" x14ac:dyDescent="0.2">
      <c r="A193" s="6" t="s">
        <v>576</v>
      </c>
      <c r="B193" s="8" t="s">
        <v>577</v>
      </c>
      <c r="C193" s="6" t="s">
        <v>344</v>
      </c>
      <c r="D193" s="6" t="s">
        <v>578</v>
      </c>
      <c r="E193" s="7" t="s">
        <v>21</v>
      </c>
      <c r="F193" s="8">
        <v>130</v>
      </c>
      <c r="G193" s="43">
        <v>5.3</v>
      </c>
      <c r="H193" s="43">
        <v>13.73</v>
      </c>
      <c r="I193" s="9">
        <f t="shared" ref="I193:I199" si="108">G193+H193</f>
        <v>19.03</v>
      </c>
      <c r="J193" s="9">
        <f t="shared" ref="J193:J199" si="109">F193*G193</f>
        <v>689</v>
      </c>
      <c r="K193" s="9">
        <f t="shared" ref="K193:K199" si="110">F193*H193</f>
        <v>1784.9</v>
      </c>
      <c r="L193" s="9">
        <f t="shared" ref="L193:L199" si="111">J193+K193</f>
        <v>2473.9</v>
      </c>
    </row>
    <row r="194" spans="1:12" ht="39" customHeight="1" x14ac:dyDescent="0.2">
      <c r="A194" s="6" t="s">
        <v>579</v>
      </c>
      <c r="B194" s="8" t="s">
        <v>580</v>
      </c>
      <c r="C194" s="6" t="s">
        <v>29</v>
      </c>
      <c r="D194" s="6" t="s">
        <v>581</v>
      </c>
      <c r="E194" s="7" t="s">
        <v>21</v>
      </c>
      <c r="F194" s="8">
        <v>5</v>
      </c>
      <c r="G194" s="43">
        <v>8.77</v>
      </c>
      <c r="H194" s="43">
        <v>6.28</v>
      </c>
      <c r="I194" s="9">
        <f t="shared" si="108"/>
        <v>15.05</v>
      </c>
      <c r="J194" s="9">
        <f t="shared" si="109"/>
        <v>43.849999999999994</v>
      </c>
      <c r="K194" s="9">
        <f t="shared" si="110"/>
        <v>31.400000000000002</v>
      </c>
      <c r="L194" s="9">
        <f t="shared" si="111"/>
        <v>75.25</v>
      </c>
    </row>
    <row r="195" spans="1:12" ht="26.1" customHeight="1" x14ac:dyDescent="0.2">
      <c r="A195" s="6" t="s">
        <v>582</v>
      </c>
      <c r="B195" s="8" t="s">
        <v>583</v>
      </c>
      <c r="C195" s="6" t="s">
        <v>19</v>
      </c>
      <c r="D195" s="6" t="s">
        <v>584</v>
      </c>
      <c r="E195" s="7" t="s">
        <v>21</v>
      </c>
      <c r="F195" s="8">
        <v>120</v>
      </c>
      <c r="G195" s="43">
        <v>10.51</v>
      </c>
      <c r="H195" s="43">
        <v>33.39</v>
      </c>
      <c r="I195" s="9">
        <f t="shared" si="108"/>
        <v>43.9</v>
      </c>
      <c r="J195" s="9">
        <f t="shared" si="109"/>
        <v>1261.2</v>
      </c>
      <c r="K195" s="9">
        <f t="shared" si="110"/>
        <v>4006.8</v>
      </c>
      <c r="L195" s="9">
        <f t="shared" si="111"/>
        <v>5268</v>
      </c>
    </row>
    <row r="196" spans="1:12" ht="39" customHeight="1" x14ac:dyDescent="0.2">
      <c r="A196" s="6" t="s">
        <v>585</v>
      </c>
      <c r="B196" s="8" t="s">
        <v>586</v>
      </c>
      <c r="C196" s="6" t="s">
        <v>19</v>
      </c>
      <c r="D196" s="6" t="s">
        <v>587</v>
      </c>
      <c r="E196" s="7" t="s">
        <v>477</v>
      </c>
      <c r="F196" s="8">
        <v>60</v>
      </c>
      <c r="G196" s="43">
        <v>17.350000000000001</v>
      </c>
      <c r="H196" s="43">
        <v>268.27999999999997</v>
      </c>
      <c r="I196" s="9">
        <f t="shared" si="108"/>
        <v>285.63</v>
      </c>
      <c r="J196" s="9">
        <f t="shared" si="109"/>
        <v>1041</v>
      </c>
      <c r="K196" s="9">
        <f t="shared" si="110"/>
        <v>16096.8</v>
      </c>
      <c r="L196" s="9">
        <f t="shared" si="111"/>
        <v>17137.8</v>
      </c>
    </row>
    <row r="197" spans="1:12" ht="51.95" customHeight="1" x14ac:dyDescent="0.2">
      <c r="A197" s="6" t="s">
        <v>588</v>
      </c>
      <c r="B197" s="8" t="s">
        <v>589</v>
      </c>
      <c r="C197" s="6" t="s">
        <v>19</v>
      </c>
      <c r="D197" s="6" t="s">
        <v>590</v>
      </c>
      <c r="E197" s="7" t="s">
        <v>21</v>
      </c>
      <c r="F197" s="8">
        <v>120</v>
      </c>
      <c r="G197" s="43">
        <v>8.94</v>
      </c>
      <c r="H197" s="43">
        <v>71.37</v>
      </c>
      <c r="I197" s="9">
        <f t="shared" si="108"/>
        <v>80.31</v>
      </c>
      <c r="J197" s="9">
        <f t="shared" si="109"/>
        <v>1072.8</v>
      </c>
      <c r="K197" s="9">
        <f t="shared" si="110"/>
        <v>8564.4000000000015</v>
      </c>
      <c r="L197" s="9">
        <f t="shared" si="111"/>
        <v>9637.2000000000007</v>
      </c>
    </row>
    <row r="198" spans="1:12" ht="51.95" customHeight="1" x14ac:dyDescent="0.2">
      <c r="A198" s="6" t="s">
        <v>591</v>
      </c>
      <c r="B198" s="8" t="s">
        <v>592</v>
      </c>
      <c r="C198" s="6" t="s">
        <v>19</v>
      </c>
      <c r="D198" s="6" t="s">
        <v>593</v>
      </c>
      <c r="E198" s="7" t="s">
        <v>21</v>
      </c>
      <c r="F198" s="8">
        <v>120</v>
      </c>
      <c r="G198" s="43">
        <v>8.94</v>
      </c>
      <c r="H198" s="43">
        <v>8.41</v>
      </c>
      <c r="I198" s="9">
        <f t="shared" si="108"/>
        <v>17.350000000000001</v>
      </c>
      <c r="J198" s="9">
        <f t="shared" si="109"/>
        <v>1072.8</v>
      </c>
      <c r="K198" s="9">
        <f t="shared" si="110"/>
        <v>1009.2</v>
      </c>
      <c r="L198" s="9">
        <f t="shared" si="111"/>
        <v>2082</v>
      </c>
    </row>
    <row r="199" spans="1:12" ht="26.1" customHeight="1" x14ac:dyDescent="0.2">
      <c r="A199" s="6" t="s">
        <v>594</v>
      </c>
      <c r="B199" s="8" t="s">
        <v>595</v>
      </c>
      <c r="C199" s="6" t="s">
        <v>596</v>
      </c>
      <c r="D199" s="6" t="s">
        <v>597</v>
      </c>
      <c r="E199" s="7" t="s">
        <v>66</v>
      </c>
      <c r="F199" s="8">
        <v>60</v>
      </c>
      <c r="G199" s="43">
        <v>1.03</v>
      </c>
      <c r="H199" s="43">
        <v>6.49</v>
      </c>
      <c r="I199" s="9">
        <f t="shared" si="108"/>
        <v>7.5200000000000005</v>
      </c>
      <c r="J199" s="9">
        <f t="shared" si="109"/>
        <v>61.800000000000004</v>
      </c>
      <c r="K199" s="9">
        <f t="shared" si="110"/>
        <v>389.40000000000003</v>
      </c>
      <c r="L199" s="9">
        <f t="shared" si="111"/>
        <v>451.20000000000005</v>
      </c>
    </row>
    <row r="200" spans="1:12" ht="24" customHeight="1" x14ac:dyDescent="0.2">
      <c r="A200" s="3" t="s">
        <v>598</v>
      </c>
      <c r="B200" s="3"/>
      <c r="C200" s="3"/>
      <c r="D200" s="3" t="s">
        <v>599</v>
      </c>
      <c r="E200" s="3"/>
      <c r="F200" s="4"/>
      <c r="G200" s="42"/>
      <c r="H200" s="42"/>
      <c r="I200" s="3"/>
      <c r="J200" s="3"/>
      <c r="K200" s="3"/>
      <c r="L200" s="5">
        <f>SUM(L201:L223)</f>
        <v>30931.57</v>
      </c>
    </row>
    <row r="201" spans="1:12" ht="39" customHeight="1" x14ac:dyDescent="0.2">
      <c r="A201" s="6" t="s">
        <v>600</v>
      </c>
      <c r="B201" s="8" t="s">
        <v>426</v>
      </c>
      <c r="C201" s="6" t="s">
        <v>29</v>
      </c>
      <c r="D201" s="6" t="s">
        <v>427</v>
      </c>
      <c r="E201" s="7" t="s">
        <v>66</v>
      </c>
      <c r="F201" s="8">
        <v>70</v>
      </c>
      <c r="G201" s="43">
        <v>7.94</v>
      </c>
      <c r="H201" s="43">
        <v>20.48</v>
      </c>
      <c r="I201" s="9">
        <f t="shared" ref="I201" si="112">G201+H201</f>
        <v>28.42</v>
      </c>
      <c r="J201" s="9">
        <f t="shared" ref="J201" si="113">F201*G201</f>
        <v>555.80000000000007</v>
      </c>
      <c r="K201" s="9">
        <f t="shared" ref="K201" si="114">F201*H201</f>
        <v>1433.6000000000001</v>
      </c>
      <c r="L201" s="9">
        <f t="shared" ref="L201" si="115">J201+K201</f>
        <v>1989.4</v>
      </c>
    </row>
    <row r="202" spans="1:12" ht="39" customHeight="1" x14ac:dyDescent="0.2">
      <c r="A202" s="6" t="s">
        <v>601</v>
      </c>
      <c r="B202" s="8" t="s">
        <v>602</v>
      </c>
      <c r="C202" s="6" t="s">
        <v>29</v>
      </c>
      <c r="D202" s="6" t="s">
        <v>603</v>
      </c>
      <c r="E202" s="7" t="s">
        <v>66</v>
      </c>
      <c r="F202" s="8">
        <v>9</v>
      </c>
      <c r="G202" s="43">
        <v>39.479999999999997</v>
      </c>
      <c r="H202" s="43">
        <v>50.83</v>
      </c>
      <c r="I202" s="9">
        <f t="shared" ref="I202:I223" si="116">G202+H202</f>
        <v>90.31</v>
      </c>
      <c r="J202" s="9">
        <f t="shared" ref="J202:J223" si="117">F202*G202</f>
        <v>355.32</v>
      </c>
      <c r="K202" s="9">
        <f t="shared" ref="K202:K223" si="118">F202*H202</f>
        <v>457.46999999999997</v>
      </c>
      <c r="L202" s="9">
        <f t="shared" ref="L202:L223" si="119">J202+K202</f>
        <v>812.79</v>
      </c>
    </row>
    <row r="203" spans="1:12" ht="51.95" customHeight="1" x14ac:dyDescent="0.2">
      <c r="A203" s="6" t="s">
        <v>604</v>
      </c>
      <c r="B203" s="8" t="s">
        <v>605</v>
      </c>
      <c r="C203" s="6" t="s">
        <v>19</v>
      </c>
      <c r="D203" s="6" t="s">
        <v>606</v>
      </c>
      <c r="E203" s="7" t="s">
        <v>21</v>
      </c>
      <c r="F203" s="8">
        <v>3</v>
      </c>
      <c r="G203" s="43">
        <v>14.48</v>
      </c>
      <c r="H203" s="43">
        <v>106.15</v>
      </c>
      <c r="I203" s="9">
        <f t="shared" si="116"/>
        <v>120.63000000000001</v>
      </c>
      <c r="J203" s="9">
        <f t="shared" si="117"/>
        <v>43.44</v>
      </c>
      <c r="K203" s="9">
        <f t="shared" si="118"/>
        <v>318.45000000000005</v>
      </c>
      <c r="L203" s="9">
        <f t="shared" si="119"/>
        <v>361.89000000000004</v>
      </c>
    </row>
    <row r="204" spans="1:12" ht="51.95" customHeight="1" x14ac:dyDescent="0.2">
      <c r="A204" s="6" t="s">
        <v>607</v>
      </c>
      <c r="B204" s="8" t="s">
        <v>608</v>
      </c>
      <c r="C204" s="6" t="s">
        <v>29</v>
      </c>
      <c r="D204" s="6" t="s">
        <v>609</v>
      </c>
      <c r="E204" s="7" t="s">
        <v>21</v>
      </c>
      <c r="F204" s="8">
        <v>1</v>
      </c>
      <c r="G204" s="43">
        <v>20.350000000000001</v>
      </c>
      <c r="H204" s="43">
        <v>18.25</v>
      </c>
      <c r="I204" s="9">
        <f t="shared" si="116"/>
        <v>38.6</v>
      </c>
      <c r="J204" s="9">
        <f t="shared" si="117"/>
        <v>20.350000000000001</v>
      </c>
      <c r="K204" s="9">
        <f t="shared" si="118"/>
        <v>18.25</v>
      </c>
      <c r="L204" s="9">
        <f t="shared" si="119"/>
        <v>38.6</v>
      </c>
    </row>
    <row r="205" spans="1:12" ht="51.95" customHeight="1" x14ac:dyDescent="0.2">
      <c r="A205" s="6" t="s">
        <v>610</v>
      </c>
      <c r="B205" s="8" t="s">
        <v>611</v>
      </c>
      <c r="C205" s="6" t="s">
        <v>29</v>
      </c>
      <c r="D205" s="6" t="s">
        <v>612</v>
      </c>
      <c r="E205" s="7" t="s">
        <v>21</v>
      </c>
      <c r="F205" s="8">
        <v>2</v>
      </c>
      <c r="G205" s="43">
        <v>13.56</v>
      </c>
      <c r="H205" s="43">
        <v>10.77</v>
      </c>
      <c r="I205" s="9">
        <f t="shared" si="116"/>
        <v>24.33</v>
      </c>
      <c r="J205" s="9">
        <f t="shared" si="117"/>
        <v>27.12</v>
      </c>
      <c r="K205" s="9">
        <f t="shared" si="118"/>
        <v>21.54</v>
      </c>
      <c r="L205" s="9">
        <f t="shared" si="119"/>
        <v>48.66</v>
      </c>
    </row>
    <row r="206" spans="1:12" ht="39" customHeight="1" x14ac:dyDescent="0.2">
      <c r="A206" s="6" t="s">
        <v>613</v>
      </c>
      <c r="B206" s="8" t="s">
        <v>614</v>
      </c>
      <c r="C206" s="6" t="s">
        <v>29</v>
      </c>
      <c r="D206" s="6" t="s">
        <v>615</v>
      </c>
      <c r="E206" s="7" t="s">
        <v>66</v>
      </c>
      <c r="F206" s="8">
        <v>1</v>
      </c>
      <c r="G206" s="43">
        <v>6.77</v>
      </c>
      <c r="H206" s="43">
        <v>33.619999999999997</v>
      </c>
      <c r="I206" s="9">
        <f t="shared" si="116"/>
        <v>40.39</v>
      </c>
      <c r="J206" s="9">
        <f t="shared" si="117"/>
        <v>6.77</v>
      </c>
      <c r="K206" s="9">
        <f t="shared" si="118"/>
        <v>33.619999999999997</v>
      </c>
      <c r="L206" s="9">
        <f t="shared" si="119"/>
        <v>40.39</v>
      </c>
    </row>
    <row r="207" spans="1:12" ht="39" customHeight="1" x14ac:dyDescent="0.2">
      <c r="A207" s="6" t="s">
        <v>616</v>
      </c>
      <c r="B207" s="8" t="s">
        <v>429</v>
      </c>
      <c r="C207" s="6" t="s">
        <v>29</v>
      </c>
      <c r="D207" s="6" t="s">
        <v>430</v>
      </c>
      <c r="E207" s="7" t="s">
        <v>21</v>
      </c>
      <c r="F207" s="8">
        <v>4</v>
      </c>
      <c r="G207" s="43">
        <v>100.54</v>
      </c>
      <c r="H207" s="43">
        <v>104.95</v>
      </c>
      <c r="I207" s="9">
        <f t="shared" si="116"/>
        <v>205.49</v>
      </c>
      <c r="J207" s="9">
        <f t="shared" si="117"/>
        <v>402.16</v>
      </c>
      <c r="K207" s="9">
        <f t="shared" si="118"/>
        <v>419.8</v>
      </c>
      <c r="L207" s="9">
        <f t="shared" si="119"/>
        <v>821.96</v>
      </c>
    </row>
    <row r="208" spans="1:12" ht="26.1" customHeight="1" x14ac:dyDescent="0.2">
      <c r="A208" s="6" t="s">
        <v>617</v>
      </c>
      <c r="B208" s="8" t="s">
        <v>618</v>
      </c>
      <c r="C208" s="6" t="s">
        <v>19</v>
      </c>
      <c r="D208" s="6" t="s">
        <v>619</v>
      </c>
      <c r="E208" s="7" t="s">
        <v>21</v>
      </c>
      <c r="F208" s="8">
        <v>1</v>
      </c>
      <c r="G208" s="43">
        <v>15.78</v>
      </c>
      <c r="H208" s="43">
        <v>1794.18</v>
      </c>
      <c r="I208" s="9">
        <f t="shared" si="116"/>
        <v>1809.96</v>
      </c>
      <c r="J208" s="9">
        <f t="shared" si="117"/>
        <v>15.78</v>
      </c>
      <c r="K208" s="9">
        <f t="shared" si="118"/>
        <v>1794.18</v>
      </c>
      <c r="L208" s="9">
        <f t="shared" si="119"/>
        <v>1809.96</v>
      </c>
    </row>
    <row r="209" spans="1:12" ht="26.1" customHeight="1" x14ac:dyDescent="0.2">
      <c r="A209" s="6" t="s">
        <v>620</v>
      </c>
      <c r="B209" s="8" t="s">
        <v>621</v>
      </c>
      <c r="C209" s="6" t="s">
        <v>219</v>
      </c>
      <c r="D209" s="6" t="s">
        <v>622</v>
      </c>
      <c r="E209" s="7" t="s">
        <v>21</v>
      </c>
      <c r="F209" s="8">
        <v>1</v>
      </c>
      <c r="G209" s="43">
        <v>105.32</v>
      </c>
      <c r="H209" s="43">
        <v>861.8</v>
      </c>
      <c r="I209" s="9">
        <f t="shared" si="116"/>
        <v>967.11999999999989</v>
      </c>
      <c r="J209" s="9">
        <f t="shared" si="117"/>
        <v>105.32</v>
      </c>
      <c r="K209" s="9">
        <f t="shared" si="118"/>
        <v>861.8</v>
      </c>
      <c r="L209" s="9">
        <f t="shared" si="119"/>
        <v>967.11999999999989</v>
      </c>
    </row>
    <row r="210" spans="1:12" ht="26.1" customHeight="1" x14ac:dyDescent="0.2">
      <c r="A210" s="6" t="s">
        <v>623</v>
      </c>
      <c r="B210" s="8" t="s">
        <v>624</v>
      </c>
      <c r="C210" s="6" t="s">
        <v>219</v>
      </c>
      <c r="D210" s="6" t="s">
        <v>625</v>
      </c>
      <c r="E210" s="7" t="s">
        <v>21</v>
      </c>
      <c r="F210" s="8">
        <v>1</v>
      </c>
      <c r="G210" s="43">
        <v>78.98</v>
      </c>
      <c r="H210" s="43">
        <v>1122.2</v>
      </c>
      <c r="I210" s="9">
        <f t="shared" si="116"/>
        <v>1201.18</v>
      </c>
      <c r="J210" s="9">
        <f t="shared" si="117"/>
        <v>78.98</v>
      </c>
      <c r="K210" s="9">
        <f t="shared" si="118"/>
        <v>1122.2</v>
      </c>
      <c r="L210" s="9">
        <f t="shared" si="119"/>
        <v>1201.18</v>
      </c>
    </row>
    <row r="211" spans="1:12" ht="39" customHeight="1" x14ac:dyDescent="0.2">
      <c r="A211" s="6" t="s">
        <v>626</v>
      </c>
      <c r="B211" s="8" t="s">
        <v>465</v>
      </c>
      <c r="C211" s="6" t="s">
        <v>29</v>
      </c>
      <c r="D211" s="6" t="s">
        <v>466</v>
      </c>
      <c r="E211" s="7" t="s">
        <v>66</v>
      </c>
      <c r="F211" s="8">
        <v>60</v>
      </c>
      <c r="G211" s="43">
        <v>18.829999999999998</v>
      </c>
      <c r="H211" s="43">
        <v>25.9</v>
      </c>
      <c r="I211" s="9">
        <f t="shared" si="116"/>
        <v>44.73</v>
      </c>
      <c r="J211" s="9">
        <f t="shared" si="117"/>
        <v>1129.8</v>
      </c>
      <c r="K211" s="9">
        <f t="shared" si="118"/>
        <v>1554</v>
      </c>
      <c r="L211" s="9">
        <f t="shared" si="119"/>
        <v>2683.8</v>
      </c>
    </row>
    <row r="212" spans="1:12" ht="26.1" customHeight="1" x14ac:dyDescent="0.2">
      <c r="A212" s="6" t="s">
        <v>627</v>
      </c>
      <c r="B212" s="8" t="s">
        <v>628</v>
      </c>
      <c r="C212" s="6" t="s">
        <v>219</v>
      </c>
      <c r="D212" s="6" t="s">
        <v>629</v>
      </c>
      <c r="E212" s="7" t="s">
        <v>477</v>
      </c>
      <c r="F212" s="8">
        <v>550</v>
      </c>
      <c r="G212" s="43">
        <v>7.35</v>
      </c>
      <c r="H212" s="43">
        <v>9.09</v>
      </c>
      <c r="I212" s="9">
        <f t="shared" si="116"/>
        <v>16.439999999999998</v>
      </c>
      <c r="J212" s="9">
        <f t="shared" si="117"/>
        <v>4042.5</v>
      </c>
      <c r="K212" s="9">
        <f t="shared" si="118"/>
        <v>4999.5</v>
      </c>
      <c r="L212" s="9">
        <f t="shared" si="119"/>
        <v>9042</v>
      </c>
    </row>
    <row r="213" spans="1:12" ht="26.1" customHeight="1" x14ac:dyDescent="0.2">
      <c r="A213" s="6" t="s">
        <v>630</v>
      </c>
      <c r="B213" s="8" t="s">
        <v>631</v>
      </c>
      <c r="C213" s="6" t="s">
        <v>219</v>
      </c>
      <c r="D213" s="6" t="s">
        <v>632</v>
      </c>
      <c r="E213" s="7" t="s">
        <v>21</v>
      </c>
      <c r="F213" s="8">
        <v>17</v>
      </c>
      <c r="G213" s="43">
        <v>5.24</v>
      </c>
      <c r="H213" s="43">
        <v>37.83</v>
      </c>
      <c r="I213" s="9">
        <f t="shared" si="116"/>
        <v>43.07</v>
      </c>
      <c r="J213" s="9">
        <f t="shared" si="117"/>
        <v>89.08</v>
      </c>
      <c r="K213" s="9">
        <f t="shared" si="118"/>
        <v>643.11</v>
      </c>
      <c r="L213" s="9">
        <f t="shared" si="119"/>
        <v>732.19</v>
      </c>
    </row>
    <row r="214" spans="1:12" ht="26.1" customHeight="1" x14ac:dyDescent="0.2">
      <c r="A214" s="6" t="s">
        <v>633</v>
      </c>
      <c r="B214" s="8" t="s">
        <v>634</v>
      </c>
      <c r="C214" s="6" t="s">
        <v>219</v>
      </c>
      <c r="D214" s="6" t="s">
        <v>635</v>
      </c>
      <c r="E214" s="7" t="s">
        <v>21</v>
      </c>
      <c r="F214" s="8">
        <v>3</v>
      </c>
      <c r="G214" s="43">
        <v>4.62</v>
      </c>
      <c r="H214" s="43">
        <v>5.84</v>
      </c>
      <c r="I214" s="9">
        <f t="shared" si="116"/>
        <v>10.46</v>
      </c>
      <c r="J214" s="9">
        <f t="shared" si="117"/>
        <v>13.86</v>
      </c>
      <c r="K214" s="9">
        <f t="shared" si="118"/>
        <v>17.52</v>
      </c>
      <c r="L214" s="9">
        <f t="shared" si="119"/>
        <v>31.38</v>
      </c>
    </row>
    <row r="215" spans="1:12" ht="39" customHeight="1" x14ac:dyDescent="0.2">
      <c r="A215" s="6" t="s">
        <v>636</v>
      </c>
      <c r="B215" s="8" t="s">
        <v>637</v>
      </c>
      <c r="C215" s="6" t="s">
        <v>219</v>
      </c>
      <c r="D215" s="6" t="s">
        <v>638</v>
      </c>
      <c r="E215" s="7" t="s">
        <v>21</v>
      </c>
      <c r="F215" s="8">
        <v>7</v>
      </c>
      <c r="G215" s="43">
        <v>7.87</v>
      </c>
      <c r="H215" s="43">
        <v>6.78</v>
      </c>
      <c r="I215" s="9">
        <f t="shared" si="116"/>
        <v>14.65</v>
      </c>
      <c r="J215" s="9">
        <f t="shared" si="117"/>
        <v>55.09</v>
      </c>
      <c r="K215" s="9">
        <f t="shared" si="118"/>
        <v>47.46</v>
      </c>
      <c r="L215" s="9">
        <f t="shared" si="119"/>
        <v>102.55000000000001</v>
      </c>
    </row>
    <row r="216" spans="1:12" ht="39" customHeight="1" x14ac:dyDescent="0.2">
      <c r="A216" s="6" t="s">
        <v>639</v>
      </c>
      <c r="B216" s="8" t="s">
        <v>580</v>
      </c>
      <c r="C216" s="6" t="s">
        <v>29</v>
      </c>
      <c r="D216" s="6" t="s">
        <v>581</v>
      </c>
      <c r="E216" s="7" t="s">
        <v>21</v>
      </c>
      <c r="F216" s="8">
        <v>2</v>
      </c>
      <c r="G216" s="43">
        <v>8.77</v>
      </c>
      <c r="H216" s="43">
        <v>6.28</v>
      </c>
      <c r="I216" s="9">
        <f t="shared" si="116"/>
        <v>15.05</v>
      </c>
      <c r="J216" s="9">
        <f t="shared" si="117"/>
        <v>17.54</v>
      </c>
      <c r="K216" s="9">
        <f t="shared" si="118"/>
        <v>12.56</v>
      </c>
      <c r="L216" s="9">
        <f t="shared" si="119"/>
        <v>30.1</v>
      </c>
    </row>
    <row r="217" spans="1:12" ht="26.1" customHeight="1" x14ac:dyDescent="0.2">
      <c r="A217" s="6" t="s">
        <v>640</v>
      </c>
      <c r="B217" s="8" t="s">
        <v>574</v>
      </c>
      <c r="C217" s="6" t="s">
        <v>344</v>
      </c>
      <c r="D217" s="6" t="s">
        <v>575</v>
      </c>
      <c r="E217" s="7" t="s">
        <v>21</v>
      </c>
      <c r="F217" s="8">
        <v>13</v>
      </c>
      <c r="G217" s="43">
        <v>27.68</v>
      </c>
      <c r="H217" s="43">
        <v>52.71</v>
      </c>
      <c r="I217" s="9">
        <f t="shared" si="116"/>
        <v>80.39</v>
      </c>
      <c r="J217" s="9">
        <f t="shared" si="117"/>
        <v>359.84</v>
      </c>
      <c r="K217" s="9">
        <f t="shared" si="118"/>
        <v>685.23</v>
      </c>
      <c r="L217" s="9">
        <f t="shared" si="119"/>
        <v>1045.07</v>
      </c>
    </row>
    <row r="218" spans="1:12" ht="26.1" customHeight="1" x14ac:dyDescent="0.2">
      <c r="A218" s="6" t="s">
        <v>641</v>
      </c>
      <c r="B218" s="8" t="s">
        <v>642</v>
      </c>
      <c r="C218" s="6" t="s">
        <v>344</v>
      </c>
      <c r="D218" s="6" t="s">
        <v>643</v>
      </c>
      <c r="E218" s="7" t="s">
        <v>21</v>
      </c>
      <c r="F218" s="8">
        <v>17</v>
      </c>
      <c r="G218" s="43">
        <v>0</v>
      </c>
      <c r="H218" s="43">
        <v>55.06</v>
      </c>
      <c r="I218" s="9">
        <f t="shared" si="116"/>
        <v>55.06</v>
      </c>
      <c r="J218" s="9">
        <f t="shared" si="117"/>
        <v>0</v>
      </c>
      <c r="K218" s="9">
        <f t="shared" si="118"/>
        <v>936.02</v>
      </c>
      <c r="L218" s="9">
        <f t="shared" si="119"/>
        <v>936.02</v>
      </c>
    </row>
    <row r="219" spans="1:12" ht="26.1" customHeight="1" x14ac:dyDescent="0.2">
      <c r="A219" s="6" t="s">
        <v>644</v>
      </c>
      <c r="B219" s="8" t="s">
        <v>482</v>
      </c>
      <c r="C219" s="6" t="s">
        <v>483</v>
      </c>
      <c r="D219" s="6" t="s">
        <v>484</v>
      </c>
      <c r="E219" s="7" t="s">
        <v>66</v>
      </c>
      <c r="F219" s="8">
        <v>120</v>
      </c>
      <c r="G219" s="43">
        <v>26.32</v>
      </c>
      <c r="H219" s="43">
        <v>37.24</v>
      </c>
      <c r="I219" s="9">
        <f t="shared" si="116"/>
        <v>63.56</v>
      </c>
      <c r="J219" s="9">
        <f t="shared" si="117"/>
        <v>3158.4</v>
      </c>
      <c r="K219" s="9">
        <f t="shared" si="118"/>
        <v>4468.8</v>
      </c>
      <c r="L219" s="9">
        <f t="shared" si="119"/>
        <v>7627.2000000000007</v>
      </c>
    </row>
    <row r="220" spans="1:12" ht="26.1" customHeight="1" x14ac:dyDescent="0.2">
      <c r="A220" s="6" t="s">
        <v>645</v>
      </c>
      <c r="B220" s="8" t="s">
        <v>516</v>
      </c>
      <c r="C220" s="6" t="s">
        <v>19</v>
      </c>
      <c r="D220" s="6" t="s">
        <v>517</v>
      </c>
      <c r="E220" s="7" t="s">
        <v>21</v>
      </c>
      <c r="F220" s="8">
        <v>2</v>
      </c>
      <c r="G220" s="43">
        <v>26.32</v>
      </c>
      <c r="H220" s="43">
        <v>37.68</v>
      </c>
      <c r="I220" s="9">
        <f t="shared" si="116"/>
        <v>64</v>
      </c>
      <c r="J220" s="9">
        <f t="shared" si="117"/>
        <v>52.64</v>
      </c>
      <c r="K220" s="9">
        <f t="shared" si="118"/>
        <v>75.36</v>
      </c>
      <c r="L220" s="9">
        <f t="shared" si="119"/>
        <v>128</v>
      </c>
    </row>
    <row r="221" spans="1:12" ht="26.1" customHeight="1" x14ac:dyDescent="0.2">
      <c r="A221" s="6" t="s">
        <v>646</v>
      </c>
      <c r="B221" s="8" t="s">
        <v>522</v>
      </c>
      <c r="C221" s="6" t="s">
        <v>19</v>
      </c>
      <c r="D221" s="6" t="s">
        <v>523</v>
      </c>
      <c r="E221" s="7" t="s">
        <v>21</v>
      </c>
      <c r="F221" s="8">
        <v>4</v>
      </c>
      <c r="G221" s="43">
        <v>26.32</v>
      </c>
      <c r="H221" s="43">
        <v>55.01</v>
      </c>
      <c r="I221" s="9">
        <f t="shared" si="116"/>
        <v>81.33</v>
      </c>
      <c r="J221" s="9">
        <f t="shared" si="117"/>
        <v>105.28</v>
      </c>
      <c r="K221" s="9">
        <f t="shared" si="118"/>
        <v>220.04</v>
      </c>
      <c r="L221" s="9">
        <f t="shared" si="119"/>
        <v>325.32</v>
      </c>
    </row>
    <row r="222" spans="1:12" ht="26.1" customHeight="1" x14ac:dyDescent="0.2">
      <c r="A222" s="6" t="s">
        <v>647</v>
      </c>
      <c r="B222" s="8" t="s">
        <v>648</v>
      </c>
      <c r="C222" s="6" t="s">
        <v>19</v>
      </c>
      <c r="D222" s="6" t="s">
        <v>649</v>
      </c>
      <c r="E222" s="7" t="s">
        <v>21</v>
      </c>
      <c r="F222" s="8">
        <v>2</v>
      </c>
      <c r="G222" s="43">
        <v>26.32</v>
      </c>
      <c r="H222" s="43">
        <v>24.47</v>
      </c>
      <c r="I222" s="9">
        <f t="shared" si="116"/>
        <v>50.79</v>
      </c>
      <c r="J222" s="9">
        <f t="shared" si="117"/>
        <v>52.64</v>
      </c>
      <c r="K222" s="9">
        <f t="shared" si="118"/>
        <v>48.94</v>
      </c>
      <c r="L222" s="9">
        <f t="shared" si="119"/>
        <v>101.58</v>
      </c>
    </row>
    <row r="223" spans="1:12" ht="26.1" customHeight="1" x14ac:dyDescent="0.2">
      <c r="A223" s="6" t="s">
        <v>650</v>
      </c>
      <c r="B223" s="8" t="s">
        <v>651</v>
      </c>
      <c r="C223" s="6" t="s">
        <v>19</v>
      </c>
      <c r="D223" s="6" t="s">
        <v>652</v>
      </c>
      <c r="E223" s="7" t="s">
        <v>21</v>
      </c>
      <c r="F223" s="8">
        <v>1</v>
      </c>
      <c r="G223" s="43">
        <v>26.32</v>
      </c>
      <c r="H223" s="43">
        <v>28.09</v>
      </c>
      <c r="I223" s="9">
        <f t="shared" si="116"/>
        <v>54.41</v>
      </c>
      <c r="J223" s="9">
        <f t="shared" si="117"/>
        <v>26.32</v>
      </c>
      <c r="K223" s="9">
        <f t="shared" si="118"/>
        <v>28.09</v>
      </c>
      <c r="L223" s="9">
        <f t="shared" si="119"/>
        <v>54.41</v>
      </c>
    </row>
    <row r="224" spans="1:12" ht="24" customHeight="1" x14ac:dyDescent="0.2">
      <c r="A224" s="3" t="s">
        <v>653</v>
      </c>
      <c r="B224" s="3"/>
      <c r="C224" s="3"/>
      <c r="D224" s="3" t="s">
        <v>654</v>
      </c>
      <c r="E224" s="3"/>
      <c r="F224" s="4"/>
      <c r="G224" s="42"/>
      <c r="H224" s="42"/>
      <c r="I224" s="3"/>
      <c r="J224" s="3"/>
      <c r="K224" s="3"/>
      <c r="L224" s="5">
        <f>SUM(L225:L227)</f>
        <v>9697.98</v>
      </c>
    </row>
    <row r="225" spans="1:12" ht="26.1" customHeight="1" x14ac:dyDescent="0.2">
      <c r="A225" s="6" t="s">
        <v>655</v>
      </c>
      <c r="B225" s="8" t="s">
        <v>618</v>
      </c>
      <c r="C225" s="6" t="s">
        <v>19</v>
      </c>
      <c r="D225" s="6" t="s">
        <v>619</v>
      </c>
      <c r="E225" s="7" t="s">
        <v>21</v>
      </c>
      <c r="F225" s="8">
        <v>4</v>
      </c>
      <c r="G225" s="43">
        <v>15.78</v>
      </c>
      <c r="H225" s="43">
        <v>1794.18</v>
      </c>
      <c r="I225" s="9">
        <f t="shared" ref="I225" si="120">G225+H225</f>
        <v>1809.96</v>
      </c>
      <c r="J225" s="9">
        <f t="shared" ref="J225" si="121">F225*G225</f>
        <v>63.12</v>
      </c>
      <c r="K225" s="9">
        <f t="shared" ref="K225" si="122">F225*H225</f>
        <v>7176.72</v>
      </c>
      <c r="L225" s="9">
        <f t="shared" ref="L225" si="123">J225+K225</f>
        <v>7239.84</v>
      </c>
    </row>
    <row r="226" spans="1:12" ht="39" customHeight="1" x14ac:dyDescent="0.2">
      <c r="A226" s="6" t="s">
        <v>656</v>
      </c>
      <c r="B226" s="8" t="s">
        <v>657</v>
      </c>
      <c r="C226" s="6" t="s">
        <v>29</v>
      </c>
      <c r="D226" s="6" t="s">
        <v>658</v>
      </c>
      <c r="E226" s="7" t="s">
        <v>66</v>
      </c>
      <c r="F226" s="8">
        <v>15</v>
      </c>
      <c r="G226" s="43">
        <v>4.96</v>
      </c>
      <c r="H226" s="43">
        <v>14.42</v>
      </c>
      <c r="I226" s="9">
        <f t="shared" ref="I226:I227" si="124">G226+H226</f>
        <v>19.38</v>
      </c>
      <c r="J226" s="9">
        <f t="shared" ref="J226:J227" si="125">F226*G226</f>
        <v>74.400000000000006</v>
      </c>
      <c r="K226" s="9">
        <f t="shared" ref="K226:K227" si="126">F226*H226</f>
        <v>216.3</v>
      </c>
      <c r="L226" s="9">
        <f t="shared" ref="L226:L227" si="127">J226+K226</f>
        <v>290.70000000000005</v>
      </c>
    </row>
    <row r="227" spans="1:12" ht="39" customHeight="1" x14ac:dyDescent="0.2">
      <c r="A227" s="6" t="s">
        <v>659</v>
      </c>
      <c r="B227" s="8" t="s">
        <v>602</v>
      </c>
      <c r="C227" s="6" t="s">
        <v>29</v>
      </c>
      <c r="D227" s="6" t="s">
        <v>603</v>
      </c>
      <c r="E227" s="7" t="s">
        <v>66</v>
      </c>
      <c r="F227" s="8">
        <v>24</v>
      </c>
      <c r="G227" s="43">
        <v>39.479999999999997</v>
      </c>
      <c r="H227" s="43">
        <v>50.83</v>
      </c>
      <c r="I227" s="9">
        <f t="shared" si="124"/>
        <v>90.31</v>
      </c>
      <c r="J227" s="9">
        <f t="shared" si="125"/>
        <v>947.52</v>
      </c>
      <c r="K227" s="9">
        <f t="shared" si="126"/>
        <v>1219.92</v>
      </c>
      <c r="L227" s="9">
        <f t="shared" si="127"/>
        <v>2167.44</v>
      </c>
    </row>
    <row r="228" spans="1:12" ht="24" customHeight="1" x14ac:dyDescent="0.2">
      <c r="A228" s="3" t="s">
        <v>660</v>
      </c>
      <c r="B228" s="3"/>
      <c r="C228" s="3"/>
      <c r="D228" s="3" t="s">
        <v>661</v>
      </c>
      <c r="E228" s="3"/>
      <c r="F228" s="4"/>
      <c r="G228" s="42"/>
      <c r="H228" s="42"/>
      <c r="I228" s="3"/>
      <c r="J228" s="3"/>
      <c r="K228" s="3"/>
      <c r="L228" s="5">
        <f>SUM(L229:L233)</f>
        <v>13613.56</v>
      </c>
    </row>
    <row r="229" spans="1:12" ht="26.1" customHeight="1" x14ac:dyDescent="0.2">
      <c r="A229" s="6" t="s">
        <v>662</v>
      </c>
      <c r="B229" s="8" t="s">
        <v>663</v>
      </c>
      <c r="C229" s="6" t="s">
        <v>29</v>
      </c>
      <c r="D229" s="6" t="s">
        <v>664</v>
      </c>
      <c r="E229" s="7" t="s">
        <v>21</v>
      </c>
      <c r="F229" s="8">
        <v>13</v>
      </c>
      <c r="G229" s="43">
        <v>13.06</v>
      </c>
      <c r="H229" s="43">
        <v>117.76</v>
      </c>
      <c r="I229" s="9">
        <f t="shared" ref="I229" si="128">G229+H229</f>
        <v>130.82</v>
      </c>
      <c r="J229" s="9">
        <f t="shared" ref="J229" si="129">F229*G229</f>
        <v>169.78</v>
      </c>
      <c r="K229" s="9">
        <f t="shared" ref="K229" si="130">F229*H229</f>
        <v>1530.88</v>
      </c>
      <c r="L229" s="9">
        <f t="shared" ref="L229" si="131">J229+K229</f>
        <v>1700.66</v>
      </c>
    </row>
    <row r="230" spans="1:12" ht="26.1" customHeight="1" x14ac:dyDescent="0.2">
      <c r="A230" s="6" t="s">
        <v>665</v>
      </c>
      <c r="B230" s="8" t="s">
        <v>666</v>
      </c>
      <c r="C230" s="6" t="s">
        <v>475</v>
      </c>
      <c r="D230" s="6" t="s">
        <v>667</v>
      </c>
      <c r="E230" s="7" t="s">
        <v>477</v>
      </c>
      <c r="F230" s="8">
        <v>150</v>
      </c>
      <c r="G230" s="43">
        <v>34.21</v>
      </c>
      <c r="H230" s="43">
        <v>31.86</v>
      </c>
      <c r="I230" s="9">
        <f t="shared" ref="I230:I233" si="132">G230+H230</f>
        <v>66.069999999999993</v>
      </c>
      <c r="J230" s="9">
        <f t="shared" ref="J230:J233" si="133">F230*G230</f>
        <v>5131.5</v>
      </c>
      <c r="K230" s="9">
        <f t="shared" ref="K230:K233" si="134">F230*H230</f>
        <v>4779</v>
      </c>
      <c r="L230" s="9">
        <f t="shared" ref="L230:L233" si="135">J230+K230</f>
        <v>9910.5</v>
      </c>
    </row>
    <row r="231" spans="1:12" ht="65.099999999999994" customHeight="1" x14ac:dyDescent="0.2">
      <c r="A231" s="6" t="s">
        <v>668</v>
      </c>
      <c r="B231" s="8" t="s">
        <v>669</v>
      </c>
      <c r="C231" s="6" t="s">
        <v>670</v>
      </c>
      <c r="D231" s="6" t="s">
        <v>671</v>
      </c>
      <c r="E231" s="7" t="s">
        <v>21</v>
      </c>
      <c r="F231" s="8">
        <v>1</v>
      </c>
      <c r="G231" s="43">
        <v>36.840000000000003</v>
      </c>
      <c r="H231" s="43">
        <v>794.88</v>
      </c>
      <c r="I231" s="9">
        <f t="shared" si="132"/>
        <v>831.72</v>
      </c>
      <c r="J231" s="9">
        <f t="shared" si="133"/>
        <v>36.840000000000003</v>
      </c>
      <c r="K231" s="9">
        <f t="shared" si="134"/>
        <v>794.88</v>
      </c>
      <c r="L231" s="9">
        <f t="shared" si="135"/>
        <v>831.72</v>
      </c>
    </row>
    <row r="232" spans="1:12" ht="26.1" customHeight="1" x14ac:dyDescent="0.2">
      <c r="A232" s="6" t="s">
        <v>672</v>
      </c>
      <c r="B232" s="8" t="s">
        <v>673</v>
      </c>
      <c r="C232" s="6" t="s">
        <v>29</v>
      </c>
      <c r="D232" s="6" t="s">
        <v>674</v>
      </c>
      <c r="E232" s="7" t="s">
        <v>21</v>
      </c>
      <c r="F232" s="8">
        <v>16</v>
      </c>
      <c r="G232" s="43">
        <v>9.7899999999999991</v>
      </c>
      <c r="H232" s="43">
        <v>50.79</v>
      </c>
      <c r="I232" s="9">
        <f t="shared" si="132"/>
        <v>60.58</v>
      </c>
      <c r="J232" s="9">
        <f t="shared" si="133"/>
        <v>156.63999999999999</v>
      </c>
      <c r="K232" s="9">
        <f t="shared" si="134"/>
        <v>812.64</v>
      </c>
      <c r="L232" s="9">
        <f t="shared" si="135"/>
        <v>969.28</v>
      </c>
    </row>
    <row r="233" spans="1:12" ht="39" customHeight="1" x14ac:dyDescent="0.2">
      <c r="A233" s="6" t="s">
        <v>675</v>
      </c>
      <c r="B233" s="8" t="s">
        <v>676</v>
      </c>
      <c r="C233" s="6" t="s">
        <v>19</v>
      </c>
      <c r="D233" s="6" t="s">
        <v>677</v>
      </c>
      <c r="E233" s="7" t="s">
        <v>221</v>
      </c>
      <c r="F233" s="8">
        <v>10</v>
      </c>
      <c r="G233" s="43">
        <v>7.87</v>
      </c>
      <c r="H233" s="43">
        <v>12.27</v>
      </c>
      <c r="I233" s="9">
        <f t="shared" si="132"/>
        <v>20.14</v>
      </c>
      <c r="J233" s="9">
        <f t="shared" si="133"/>
        <v>78.7</v>
      </c>
      <c r="K233" s="9">
        <f t="shared" si="134"/>
        <v>122.69999999999999</v>
      </c>
      <c r="L233" s="9">
        <f t="shared" si="135"/>
        <v>201.39999999999998</v>
      </c>
    </row>
    <row r="234" spans="1:12" ht="24" customHeight="1" x14ac:dyDescent="0.2">
      <c r="A234" s="3" t="s">
        <v>678</v>
      </c>
      <c r="B234" s="3"/>
      <c r="C234" s="3"/>
      <c r="D234" s="3" t="s">
        <v>679</v>
      </c>
      <c r="E234" s="3"/>
      <c r="F234" s="4"/>
      <c r="G234" s="42"/>
      <c r="H234" s="42"/>
      <c r="I234" s="3"/>
      <c r="J234" s="3"/>
      <c r="K234" s="3"/>
      <c r="L234" s="5">
        <f>SUM(L235:L249)</f>
        <v>69567.820000000007</v>
      </c>
    </row>
    <row r="235" spans="1:12" ht="24" customHeight="1" x14ac:dyDescent="0.2">
      <c r="A235" s="6" t="s">
        <v>680</v>
      </c>
      <c r="B235" s="8" t="s">
        <v>681</v>
      </c>
      <c r="C235" s="6" t="s">
        <v>344</v>
      </c>
      <c r="D235" s="6" t="s">
        <v>682</v>
      </c>
      <c r="E235" s="7" t="s">
        <v>21</v>
      </c>
      <c r="F235" s="8">
        <v>7</v>
      </c>
      <c r="G235" s="43">
        <v>1.38</v>
      </c>
      <c r="H235" s="43">
        <v>162.57</v>
      </c>
      <c r="I235" s="9">
        <f t="shared" ref="I235" si="136">G235+H235</f>
        <v>163.95</v>
      </c>
      <c r="J235" s="9">
        <f t="shared" ref="J235" si="137">F235*G235</f>
        <v>9.66</v>
      </c>
      <c r="K235" s="9">
        <f t="shared" ref="K235" si="138">F235*H235</f>
        <v>1137.99</v>
      </c>
      <c r="L235" s="9">
        <f t="shared" ref="L235" si="139">J235+K235</f>
        <v>1147.6500000000001</v>
      </c>
    </row>
    <row r="236" spans="1:12" ht="39" customHeight="1" x14ac:dyDescent="0.2">
      <c r="A236" s="6" t="s">
        <v>683</v>
      </c>
      <c r="B236" s="8" t="s">
        <v>684</v>
      </c>
      <c r="C236" s="6" t="s">
        <v>29</v>
      </c>
      <c r="D236" s="6" t="s">
        <v>685</v>
      </c>
      <c r="E236" s="7" t="s">
        <v>21</v>
      </c>
      <c r="F236" s="8">
        <v>1</v>
      </c>
      <c r="G236" s="43">
        <v>23.79</v>
      </c>
      <c r="H236" s="43">
        <v>282.36</v>
      </c>
      <c r="I236" s="9">
        <f t="shared" ref="I236:I249" si="140">G236+H236</f>
        <v>306.15000000000003</v>
      </c>
      <c r="J236" s="9">
        <f t="shared" ref="J236:J249" si="141">F236*G236</f>
        <v>23.79</v>
      </c>
      <c r="K236" s="9">
        <f t="shared" ref="K236:K249" si="142">F236*H236</f>
        <v>282.36</v>
      </c>
      <c r="L236" s="9">
        <f t="shared" ref="L236:L249" si="143">J236+K236</f>
        <v>306.15000000000003</v>
      </c>
    </row>
    <row r="237" spans="1:12" ht="65.099999999999994" customHeight="1" x14ac:dyDescent="0.2">
      <c r="A237" s="6" t="s">
        <v>686</v>
      </c>
      <c r="B237" s="8" t="s">
        <v>687</v>
      </c>
      <c r="C237" s="6" t="s">
        <v>19</v>
      </c>
      <c r="D237" s="6" t="s">
        <v>688</v>
      </c>
      <c r="E237" s="7" t="s">
        <v>21</v>
      </c>
      <c r="F237" s="8">
        <v>22</v>
      </c>
      <c r="G237" s="43">
        <v>7</v>
      </c>
      <c r="H237" s="43">
        <v>140.46</v>
      </c>
      <c r="I237" s="9">
        <f t="shared" si="140"/>
        <v>147.46</v>
      </c>
      <c r="J237" s="9">
        <f t="shared" si="141"/>
        <v>154</v>
      </c>
      <c r="K237" s="9">
        <f t="shared" si="142"/>
        <v>3090.1200000000003</v>
      </c>
      <c r="L237" s="9">
        <f t="shared" si="143"/>
        <v>3244.1200000000003</v>
      </c>
    </row>
    <row r="238" spans="1:12" ht="39" customHeight="1" x14ac:dyDescent="0.2">
      <c r="A238" s="6" t="s">
        <v>689</v>
      </c>
      <c r="B238" s="8" t="s">
        <v>690</v>
      </c>
      <c r="C238" s="6" t="s">
        <v>19</v>
      </c>
      <c r="D238" s="6" t="s">
        <v>691</v>
      </c>
      <c r="E238" s="7" t="s">
        <v>21</v>
      </c>
      <c r="F238" s="8">
        <v>6</v>
      </c>
      <c r="G238" s="43">
        <v>7</v>
      </c>
      <c r="H238" s="43">
        <v>262.74</v>
      </c>
      <c r="I238" s="9">
        <f t="shared" si="140"/>
        <v>269.74</v>
      </c>
      <c r="J238" s="9">
        <f t="shared" si="141"/>
        <v>42</v>
      </c>
      <c r="K238" s="9">
        <f t="shared" si="142"/>
        <v>1576.44</v>
      </c>
      <c r="L238" s="9">
        <f t="shared" si="143"/>
        <v>1618.44</v>
      </c>
    </row>
    <row r="239" spans="1:12" ht="39" customHeight="1" x14ac:dyDescent="0.2">
      <c r="A239" s="6" t="s">
        <v>692</v>
      </c>
      <c r="B239" s="8" t="s">
        <v>693</v>
      </c>
      <c r="C239" s="6" t="s">
        <v>19</v>
      </c>
      <c r="D239" s="6" t="s">
        <v>694</v>
      </c>
      <c r="E239" s="7" t="s">
        <v>21</v>
      </c>
      <c r="F239" s="8">
        <v>8</v>
      </c>
      <c r="G239" s="43">
        <v>7</v>
      </c>
      <c r="H239" s="43">
        <v>109.74</v>
      </c>
      <c r="I239" s="9">
        <f t="shared" si="140"/>
        <v>116.74</v>
      </c>
      <c r="J239" s="9">
        <f t="shared" si="141"/>
        <v>56</v>
      </c>
      <c r="K239" s="9">
        <f t="shared" si="142"/>
        <v>877.92</v>
      </c>
      <c r="L239" s="9">
        <f t="shared" si="143"/>
        <v>933.92</v>
      </c>
    </row>
    <row r="240" spans="1:12" ht="51.95" customHeight="1" x14ac:dyDescent="0.2">
      <c r="A240" s="6" t="s">
        <v>695</v>
      </c>
      <c r="B240" s="8" t="s">
        <v>696</v>
      </c>
      <c r="C240" s="6" t="s">
        <v>19</v>
      </c>
      <c r="D240" s="6" t="s">
        <v>697</v>
      </c>
      <c r="E240" s="7" t="s">
        <v>21</v>
      </c>
      <c r="F240" s="8">
        <v>20</v>
      </c>
      <c r="G240" s="43">
        <v>1.05</v>
      </c>
      <c r="H240" s="43">
        <v>26.22</v>
      </c>
      <c r="I240" s="9">
        <f t="shared" si="140"/>
        <v>27.27</v>
      </c>
      <c r="J240" s="9">
        <f t="shared" si="141"/>
        <v>21</v>
      </c>
      <c r="K240" s="9">
        <f t="shared" si="142"/>
        <v>524.4</v>
      </c>
      <c r="L240" s="9">
        <f t="shared" si="143"/>
        <v>545.4</v>
      </c>
    </row>
    <row r="241" spans="1:12" ht="51.95" customHeight="1" x14ac:dyDescent="0.2">
      <c r="A241" s="6" t="s">
        <v>698</v>
      </c>
      <c r="B241" s="8" t="s">
        <v>699</v>
      </c>
      <c r="C241" s="6" t="s">
        <v>19</v>
      </c>
      <c r="D241" s="6" t="s">
        <v>700</v>
      </c>
      <c r="E241" s="7" t="s">
        <v>21</v>
      </c>
      <c r="F241" s="8">
        <v>17</v>
      </c>
      <c r="G241" s="43">
        <v>1.05</v>
      </c>
      <c r="H241" s="43">
        <v>23.03</v>
      </c>
      <c r="I241" s="9">
        <f t="shared" si="140"/>
        <v>24.080000000000002</v>
      </c>
      <c r="J241" s="9">
        <f t="shared" si="141"/>
        <v>17.850000000000001</v>
      </c>
      <c r="K241" s="9">
        <f t="shared" si="142"/>
        <v>391.51</v>
      </c>
      <c r="L241" s="9">
        <f t="shared" si="143"/>
        <v>409.36</v>
      </c>
    </row>
    <row r="242" spans="1:12" ht="65.099999999999994" customHeight="1" x14ac:dyDescent="0.2">
      <c r="A242" s="6" t="s">
        <v>701</v>
      </c>
      <c r="B242" s="8" t="s">
        <v>702</v>
      </c>
      <c r="C242" s="6" t="s">
        <v>19</v>
      </c>
      <c r="D242" s="6" t="s">
        <v>703</v>
      </c>
      <c r="E242" s="7" t="s">
        <v>21</v>
      </c>
      <c r="F242" s="8">
        <v>8</v>
      </c>
      <c r="G242" s="43">
        <v>1.05</v>
      </c>
      <c r="H242" s="43">
        <v>10.47</v>
      </c>
      <c r="I242" s="9">
        <f t="shared" si="140"/>
        <v>11.520000000000001</v>
      </c>
      <c r="J242" s="9">
        <f t="shared" si="141"/>
        <v>8.4</v>
      </c>
      <c r="K242" s="9">
        <f t="shared" si="142"/>
        <v>83.76</v>
      </c>
      <c r="L242" s="9">
        <f t="shared" si="143"/>
        <v>92.160000000000011</v>
      </c>
    </row>
    <row r="243" spans="1:12" ht="65.099999999999994" customHeight="1" x14ac:dyDescent="0.2">
      <c r="A243" s="6" t="s">
        <v>704</v>
      </c>
      <c r="B243" s="8" t="s">
        <v>705</v>
      </c>
      <c r="C243" s="6" t="s">
        <v>19</v>
      </c>
      <c r="D243" s="6" t="s">
        <v>706</v>
      </c>
      <c r="E243" s="7" t="s">
        <v>66</v>
      </c>
      <c r="F243" s="8">
        <v>50</v>
      </c>
      <c r="G243" s="43">
        <v>249.35</v>
      </c>
      <c r="H243" s="43">
        <v>651.89</v>
      </c>
      <c r="I243" s="9">
        <f t="shared" si="140"/>
        <v>901.24</v>
      </c>
      <c r="J243" s="9">
        <f t="shared" si="141"/>
        <v>12467.5</v>
      </c>
      <c r="K243" s="9">
        <f t="shared" si="142"/>
        <v>32594.5</v>
      </c>
      <c r="L243" s="9">
        <f t="shared" si="143"/>
        <v>45062</v>
      </c>
    </row>
    <row r="244" spans="1:12" ht="26.1" customHeight="1" x14ac:dyDescent="0.2">
      <c r="A244" s="6" t="s">
        <v>707</v>
      </c>
      <c r="B244" s="8" t="s">
        <v>708</v>
      </c>
      <c r="C244" s="6" t="s">
        <v>29</v>
      </c>
      <c r="D244" s="6" t="s">
        <v>709</v>
      </c>
      <c r="E244" s="7" t="s">
        <v>66</v>
      </c>
      <c r="F244" s="8">
        <v>37</v>
      </c>
      <c r="G244" s="43">
        <v>42.87</v>
      </c>
      <c r="H244" s="43">
        <v>92.55</v>
      </c>
      <c r="I244" s="9">
        <f t="shared" si="140"/>
        <v>135.41999999999999</v>
      </c>
      <c r="J244" s="9">
        <f t="shared" si="141"/>
        <v>1586.1899999999998</v>
      </c>
      <c r="K244" s="9">
        <f t="shared" si="142"/>
        <v>3424.35</v>
      </c>
      <c r="L244" s="9">
        <f t="shared" si="143"/>
        <v>5010.54</v>
      </c>
    </row>
    <row r="245" spans="1:12" ht="65.099999999999994" customHeight="1" x14ac:dyDescent="0.2">
      <c r="A245" s="6" t="s">
        <v>710</v>
      </c>
      <c r="B245" s="8" t="s">
        <v>711</v>
      </c>
      <c r="C245" s="6" t="s">
        <v>19</v>
      </c>
      <c r="D245" s="6" t="s">
        <v>712</v>
      </c>
      <c r="E245" s="7" t="s">
        <v>713</v>
      </c>
      <c r="F245" s="8">
        <v>2</v>
      </c>
      <c r="G245" s="43">
        <v>40.08</v>
      </c>
      <c r="H245" s="43">
        <v>1807.98</v>
      </c>
      <c r="I245" s="9">
        <f t="shared" si="140"/>
        <v>1848.06</v>
      </c>
      <c r="J245" s="9">
        <f t="shared" si="141"/>
        <v>80.16</v>
      </c>
      <c r="K245" s="9">
        <f t="shared" si="142"/>
        <v>3615.96</v>
      </c>
      <c r="L245" s="9">
        <f t="shared" si="143"/>
        <v>3696.12</v>
      </c>
    </row>
    <row r="246" spans="1:12" ht="26.1" customHeight="1" x14ac:dyDescent="0.2">
      <c r="A246" s="6" t="s">
        <v>714</v>
      </c>
      <c r="B246" s="8" t="s">
        <v>715</v>
      </c>
      <c r="C246" s="6" t="s">
        <v>19</v>
      </c>
      <c r="D246" s="6" t="s">
        <v>716</v>
      </c>
      <c r="E246" s="7" t="s">
        <v>717</v>
      </c>
      <c r="F246" s="8">
        <v>2</v>
      </c>
      <c r="G246" s="43">
        <v>26.72</v>
      </c>
      <c r="H246" s="43">
        <v>1172.46</v>
      </c>
      <c r="I246" s="9">
        <f t="shared" si="140"/>
        <v>1199.18</v>
      </c>
      <c r="J246" s="9">
        <f t="shared" si="141"/>
        <v>53.44</v>
      </c>
      <c r="K246" s="9">
        <f t="shared" si="142"/>
        <v>2344.92</v>
      </c>
      <c r="L246" s="9">
        <f t="shared" si="143"/>
        <v>2398.36</v>
      </c>
    </row>
    <row r="247" spans="1:12" ht="51.95" customHeight="1" x14ac:dyDescent="0.2">
      <c r="A247" s="6" t="s">
        <v>718</v>
      </c>
      <c r="B247" s="8" t="s">
        <v>719</v>
      </c>
      <c r="C247" s="6" t="s">
        <v>29</v>
      </c>
      <c r="D247" s="6" t="s">
        <v>720</v>
      </c>
      <c r="E247" s="7" t="s">
        <v>31</v>
      </c>
      <c r="F247" s="8">
        <v>20</v>
      </c>
      <c r="G247" s="43">
        <v>14.12</v>
      </c>
      <c r="H247" s="43">
        <v>18.7</v>
      </c>
      <c r="I247" s="9">
        <f t="shared" si="140"/>
        <v>32.82</v>
      </c>
      <c r="J247" s="9">
        <f t="shared" si="141"/>
        <v>282.39999999999998</v>
      </c>
      <c r="K247" s="9">
        <f t="shared" si="142"/>
        <v>374</v>
      </c>
      <c r="L247" s="9">
        <f t="shared" si="143"/>
        <v>656.4</v>
      </c>
    </row>
    <row r="248" spans="1:12" ht="51.95" customHeight="1" x14ac:dyDescent="0.2">
      <c r="A248" s="6" t="s">
        <v>721</v>
      </c>
      <c r="B248" s="8" t="s">
        <v>722</v>
      </c>
      <c r="C248" s="6" t="s">
        <v>29</v>
      </c>
      <c r="D248" s="6" t="s">
        <v>723</v>
      </c>
      <c r="E248" s="7" t="s">
        <v>31</v>
      </c>
      <c r="F248" s="8">
        <v>20</v>
      </c>
      <c r="G248" s="43">
        <v>28.24</v>
      </c>
      <c r="H248" s="43">
        <v>35.99</v>
      </c>
      <c r="I248" s="9">
        <f t="shared" si="140"/>
        <v>64.23</v>
      </c>
      <c r="J248" s="9">
        <f t="shared" si="141"/>
        <v>564.79999999999995</v>
      </c>
      <c r="K248" s="9">
        <f t="shared" si="142"/>
        <v>719.80000000000007</v>
      </c>
      <c r="L248" s="9">
        <f t="shared" si="143"/>
        <v>1284.5999999999999</v>
      </c>
    </row>
    <row r="249" spans="1:12" ht="78" customHeight="1" x14ac:dyDescent="0.2">
      <c r="A249" s="6" t="s">
        <v>724</v>
      </c>
      <c r="B249" s="8" t="s">
        <v>725</v>
      </c>
      <c r="C249" s="6" t="s">
        <v>19</v>
      </c>
      <c r="D249" s="6" t="s">
        <v>726</v>
      </c>
      <c r="E249" s="7" t="s">
        <v>727</v>
      </c>
      <c r="F249" s="8">
        <v>20</v>
      </c>
      <c r="G249" s="43">
        <v>155.33000000000001</v>
      </c>
      <c r="H249" s="43">
        <v>2.8</v>
      </c>
      <c r="I249" s="9">
        <f t="shared" si="140"/>
        <v>158.13000000000002</v>
      </c>
      <c r="J249" s="9">
        <f t="shared" si="141"/>
        <v>3106.6000000000004</v>
      </c>
      <c r="K249" s="9">
        <f t="shared" si="142"/>
        <v>56</v>
      </c>
      <c r="L249" s="9">
        <f t="shared" si="143"/>
        <v>3162.6000000000004</v>
      </c>
    </row>
    <row r="250" spans="1:12" ht="24" customHeight="1" x14ac:dyDescent="0.2">
      <c r="A250" s="3" t="s">
        <v>728</v>
      </c>
      <c r="B250" s="3"/>
      <c r="C250" s="3"/>
      <c r="D250" s="3" t="s">
        <v>729</v>
      </c>
      <c r="E250" s="3"/>
      <c r="F250" s="4"/>
      <c r="G250" s="42"/>
      <c r="H250" s="42"/>
      <c r="I250" s="3"/>
      <c r="J250" s="3"/>
      <c r="K250" s="3"/>
      <c r="L250" s="5">
        <f>L251</f>
        <v>135151.55000000002</v>
      </c>
    </row>
    <row r="251" spans="1:12" ht="24" customHeight="1" x14ac:dyDescent="0.2">
      <c r="A251" s="3" t="s">
        <v>730</v>
      </c>
      <c r="B251" s="3"/>
      <c r="C251" s="3"/>
      <c r="D251" s="3" t="s">
        <v>731</v>
      </c>
      <c r="E251" s="3"/>
      <c r="F251" s="4"/>
      <c r="G251" s="42"/>
      <c r="H251" s="42"/>
      <c r="I251" s="3"/>
      <c r="J251" s="3"/>
      <c r="K251" s="3"/>
      <c r="L251" s="5">
        <f>SUM(L252:L255)</f>
        <v>135151.55000000002</v>
      </c>
    </row>
    <row r="252" spans="1:12" ht="26.1" customHeight="1" x14ac:dyDescent="0.2">
      <c r="A252" s="6" t="s">
        <v>732</v>
      </c>
      <c r="B252" s="8" t="s">
        <v>733</v>
      </c>
      <c r="C252" s="6" t="s">
        <v>19</v>
      </c>
      <c r="D252" s="6" t="s">
        <v>734</v>
      </c>
      <c r="E252" s="24" t="s">
        <v>924</v>
      </c>
      <c r="F252" s="8">
        <v>1</v>
      </c>
      <c r="G252" s="43">
        <v>0</v>
      </c>
      <c r="H252" s="43">
        <v>4092.67</v>
      </c>
      <c r="I252" s="9">
        <f t="shared" ref="I252" si="144">G252+H252</f>
        <v>4092.67</v>
      </c>
      <c r="J252" s="9">
        <f t="shared" ref="J252" si="145">F252*G252</f>
        <v>0</v>
      </c>
      <c r="K252" s="9">
        <f t="shared" ref="K252" si="146">F252*H252</f>
        <v>4092.67</v>
      </c>
      <c r="L252" s="9">
        <f t="shared" ref="L252" si="147">J252+K252</f>
        <v>4092.67</v>
      </c>
    </row>
    <row r="253" spans="1:12" ht="26.1" customHeight="1" x14ac:dyDescent="0.2">
      <c r="A253" s="6" t="s">
        <v>735</v>
      </c>
      <c r="B253" s="8" t="s">
        <v>736</v>
      </c>
      <c r="C253" s="6" t="s">
        <v>19</v>
      </c>
      <c r="D253" s="6" t="s">
        <v>737</v>
      </c>
      <c r="E253" s="24" t="s">
        <v>924</v>
      </c>
      <c r="F253" s="8">
        <v>1</v>
      </c>
      <c r="G253" s="43">
        <v>0</v>
      </c>
      <c r="H253" s="43">
        <v>5162.5600000000004</v>
      </c>
      <c r="I253" s="9">
        <f t="shared" ref="I253:I255" si="148">G253+H253</f>
        <v>5162.5600000000004</v>
      </c>
      <c r="J253" s="9">
        <f t="shared" ref="J253:J255" si="149">F253*G253</f>
        <v>0</v>
      </c>
      <c r="K253" s="9">
        <f t="shared" ref="K253:K255" si="150">F253*H253</f>
        <v>5162.5600000000004</v>
      </c>
      <c r="L253" s="9">
        <f t="shared" ref="L253:L255" si="151">J253+K253</f>
        <v>5162.5600000000004</v>
      </c>
    </row>
    <row r="254" spans="1:12" ht="26.1" customHeight="1" x14ac:dyDescent="0.2">
      <c r="A254" s="6" t="s">
        <v>738</v>
      </c>
      <c r="B254" s="8" t="s">
        <v>739</v>
      </c>
      <c r="C254" s="6" t="s">
        <v>19</v>
      </c>
      <c r="D254" s="6" t="s">
        <v>740</v>
      </c>
      <c r="E254" s="24" t="s">
        <v>924</v>
      </c>
      <c r="F254" s="8">
        <v>8</v>
      </c>
      <c r="G254" s="43">
        <v>0</v>
      </c>
      <c r="H254" s="43">
        <v>15445.04</v>
      </c>
      <c r="I254" s="9">
        <f t="shared" si="148"/>
        <v>15445.04</v>
      </c>
      <c r="J254" s="9">
        <f t="shared" si="149"/>
        <v>0</v>
      </c>
      <c r="K254" s="9">
        <f t="shared" si="150"/>
        <v>123560.32000000001</v>
      </c>
      <c r="L254" s="9">
        <f t="shared" si="151"/>
        <v>123560.32000000001</v>
      </c>
    </row>
    <row r="255" spans="1:12" ht="104.1" customHeight="1" x14ac:dyDescent="0.2">
      <c r="A255" s="6" t="s">
        <v>741</v>
      </c>
      <c r="B255" s="8" t="s">
        <v>742</v>
      </c>
      <c r="C255" s="6" t="s">
        <v>19</v>
      </c>
      <c r="D255" s="6" t="s">
        <v>743</v>
      </c>
      <c r="E255" s="24" t="s">
        <v>744</v>
      </c>
      <c r="F255" s="8">
        <v>20</v>
      </c>
      <c r="G255" s="43">
        <v>0</v>
      </c>
      <c r="H255" s="43">
        <v>116.8</v>
      </c>
      <c r="I255" s="9">
        <f t="shared" si="148"/>
        <v>116.8</v>
      </c>
      <c r="J255" s="9">
        <f t="shared" si="149"/>
        <v>0</v>
      </c>
      <c r="K255" s="9">
        <f t="shared" si="150"/>
        <v>2336</v>
      </c>
      <c r="L255" s="9">
        <f t="shared" si="151"/>
        <v>2336</v>
      </c>
    </row>
    <row r="256" spans="1:12" ht="24" customHeight="1" x14ac:dyDescent="0.2">
      <c r="A256" s="3" t="s">
        <v>745</v>
      </c>
      <c r="B256" s="3"/>
      <c r="C256" s="3"/>
      <c r="D256" s="3" t="s">
        <v>746</v>
      </c>
      <c r="E256" s="3"/>
      <c r="F256" s="4"/>
      <c r="G256" s="42"/>
      <c r="H256" s="42"/>
      <c r="I256" s="3"/>
      <c r="J256" s="3"/>
      <c r="K256" s="3"/>
      <c r="L256" s="5">
        <f>L257+L262+L265+L271+L282</f>
        <v>450660.67</v>
      </c>
    </row>
    <row r="257" spans="1:12" ht="24" customHeight="1" x14ac:dyDescent="0.2">
      <c r="A257" s="3" t="s">
        <v>747</v>
      </c>
      <c r="B257" s="3"/>
      <c r="C257" s="3"/>
      <c r="D257" s="3" t="s">
        <v>748</v>
      </c>
      <c r="E257" s="3"/>
      <c r="F257" s="4"/>
      <c r="G257" s="42"/>
      <c r="H257" s="42"/>
      <c r="I257" s="3"/>
      <c r="J257" s="3"/>
      <c r="K257" s="3"/>
      <c r="L257" s="5">
        <f>SUM(L258:L261)</f>
        <v>73819.53</v>
      </c>
    </row>
    <row r="258" spans="1:12" ht="51.95" customHeight="1" x14ac:dyDescent="0.2">
      <c r="A258" s="6" t="s">
        <v>749</v>
      </c>
      <c r="B258" s="8" t="s">
        <v>750</v>
      </c>
      <c r="C258" s="6" t="s">
        <v>29</v>
      </c>
      <c r="D258" s="6" t="s">
        <v>751</v>
      </c>
      <c r="E258" s="7" t="s">
        <v>31</v>
      </c>
      <c r="F258" s="8">
        <v>828</v>
      </c>
      <c r="G258" s="43">
        <v>2.93</v>
      </c>
      <c r="H258" s="43">
        <v>2.88</v>
      </c>
      <c r="I258" s="9">
        <f t="shared" ref="I258" si="152">G258+H258</f>
        <v>5.8100000000000005</v>
      </c>
      <c r="J258" s="9">
        <f t="shared" ref="J258" si="153">F258*G258</f>
        <v>2426.04</v>
      </c>
      <c r="K258" s="9">
        <f t="shared" ref="K258" si="154">F258*H258</f>
        <v>2384.64</v>
      </c>
      <c r="L258" s="9">
        <f t="shared" ref="L258" si="155">J258+K258</f>
        <v>4810.68</v>
      </c>
    </row>
    <row r="259" spans="1:12" ht="65.099999999999994" customHeight="1" x14ac:dyDescent="0.2">
      <c r="A259" s="6" t="s">
        <v>752</v>
      </c>
      <c r="B259" s="8" t="s">
        <v>753</v>
      </c>
      <c r="C259" s="6" t="s">
        <v>29</v>
      </c>
      <c r="D259" s="6" t="s">
        <v>754</v>
      </c>
      <c r="E259" s="7" t="s">
        <v>31</v>
      </c>
      <c r="F259" s="8">
        <v>828</v>
      </c>
      <c r="G259" s="43">
        <v>22.83</v>
      </c>
      <c r="H259" s="43">
        <v>23.28</v>
      </c>
      <c r="I259" s="9">
        <f t="shared" ref="I259:I261" si="156">G259+H259</f>
        <v>46.11</v>
      </c>
      <c r="J259" s="9">
        <f t="shared" ref="J259:J261" si="157">F259*G259</f>
        <v>18903.239999999998</v>
      </c>
      <c r="K259" s="9">
        <f t="shared" ref="K259:K261" si="158">F259*H259</f>
        <v>19275.84</v>
      </c>
      <c r="L259" s="9">
        <f t="shared" ref="L259:L261" si="159">J259+K259</f>
        <v>38179.08</v>
      </c>
    </row>
    <row r="260" spans="1:12" ht="26.1" customHeight="1" x14ac:dyDescent="0.2">
      <c r="A260" s="6" t="s">
        <v>755</v>
      </c>
      <c r="B260" s="8" t="s">
        <v>756</v>
      </c>
      <c r="C260" s="6" t="s">
        <v>29</v>
      </c>
      <c r="D260" s="6" t="s">
        <v>757</v>
      </c>
      <c r="E260" s="7" t="s">
        <v>31</v>
      </c>
      <c r="F260" s="8">
        <v>553</v>
      </c>
      <c r="G260" s="43">
        <v>12.21</v>
      </c>
      <c r="H260" s="43">
        <v>10.98</v>
      </c>
      <c r="I260" s="9">
        <f t="shared" si="156"/>
        <v>23.19</v>
      </c>
      <c r="J260" s="9">
        <f t="shared" si="157"/>
        <v>6752.13</v>
      </c>
      <c r="K260" s="9">
        <f t="shared" si="158"/>
        <v>6071.9400000000005</v>
      </c>
      <c r="L260" s="9">
        <f t="shared" si="159"/>
        <v>12824.07</v>
      </c>
    </row>
    <row r="261" spans="1:12" ht="26.1" customHeight="1" x14ac:dyDescent="0.2">
      <c r="A261" s="6" t="s">
        <v>758</v>
      </c>
      <c r="B261" s="8" t="s">
        <v>759</v>
      </c>
      <c r="C261" s="6" t="s">
        <v>29</v>
      </c>
      <c r="D261" s="6" t="s">
        <v>760</v>
      </c>
      <c r="E261" s="7" t="s">
        <v>31</v>
      </c>
      <c r="F261" s="8">
        <v>470</v>
      </c>
      <c r="G261" s="43">
        <v>19.190000000000001</v>
      </c>
      <c r="H261" s="43">
        <v>19.12</v>
      </c>
      <c r="I261" s="9">
        <f t="shared" si="156"/>
        <v>38.31</v>
      </c>
      <c r="J261" s="9">
        <f t="shared" si="157"/>
        <v>9019.3000000000011</v>
      </c>
      <c r="K261" s="9">
        <f t="shared" si="158"/>
        <v>8986.4</v>
      </c>
      <c r="L261" s="9">
        <f t="shared" si="159"/>
        <v>18005.7</v>
      </c>
    </row>
    <row r="262" spans="1:12" ht="24" customHeight="1" x14ac:dyDescent="0.2">
      <c r="A262" s="3" t="s">
        <v>761</v>
      </c>
      <c r="B262" s="3"/>
      <c r="C262" s="3"/>
      <c r="D262" s="3" t="s">
        <v>762</v>
      </c>
      <c r="E262" s="3"/>
      <c r="F262" s="4"/>
      <c r="G262" s="42"/>
      <c r="H262" s="42"/>
      <c r="I262" s="3"/>
      <c r="J262" s="3"/>
      <c r="K262" s="3"/>
      <c r="L262" s="5">
        <f>SUM(L263:L264)</f>
        <v>63583.249999999993</v>
      </c>
    </row>
    <row r="263" spans="1:12" ht="51.95" customHeight="1" x14ac:dyDescent="0.2">
      <c r="A263" s="6" t="s">
        <v>763</v>
      </c>
      <c r="B263" s="8" t="s">
        <v>764</v>
      </c>
      <c r="C263" s="6" t="s">
        <v>29</v>
      </c>
      <c r="D263" s="6" t="s">
        <v>765</v>
      </c>
      <c r="E263" s="7" t="s">
        <v>31</v>
      </c>
      <c r="F263" s="8">
        <v>607</v>
      </c>
      <c r="G263" s="43">
        <v>6.42</v>
      </c>
      <c r="H263" s="43">
        <v>3.9</v>
      </c>
      <c r="I263" s="9">
        <f t="shared" ref="I263:I264" si="160">G263+H263</f>
        <v>10.32</v>
      </c>
      <c r="J263" s="9">
        <f t="shared" ref="J263:J264" si="161">F263*G263</f>
        <v>3896.94</v>
      </c>
      <c r="K263" s="9">
        <f t="shared" ref="K263:K264" si="162">F263*H263</f>
        <v>2367.2999999999997</v>
      </c>
      <c r="L263" s="9">
        <f t="shared" ref="L263:L264" si="163">J263+K263</f>
        <v>6264.24</v>
      </c>
    </row>
    <row r="264" spans="1:12" ht="51.95" customHeight="1" x14ac:dyDescent="0.2">
      <c r="A264" s="6" t="s">
        <v>766</v>
      </c>
      <c r="B264" s="8" t="s">
        <v>767</v>
      </c>
      <c r="C264" s="6" t="s">
        <v>29</v>
      </c>
      <c r="D264" s="6" t="s">
        <v>768</v>
      </c>
      <c r="E264" s="7" t="s">
        <v>31</v>
      </c>
      <c r="F264" s="8">
        <v>607</v>
      </c>
      <c r="G264" s="43">
        <v>51.79</v>
      </c>
      <c r="H264" s="43">
        <v>42.64</v>
      </c>
      <c r="I264" s="9">
        <f t="shared" si="160"/>
        <v>94.43</v>
      </c>
      <c r="J264" s="9">
        <f t="shared" si="161"/>
        <v>31436.53</v>
      </c>
      <c r="K264" s="9">
        <f t="shared" si="162"/>
        <v>25882.48</v>
      </c>
      <c r="L264" s="9">
        <f t="shared" si="163"/>
        <v>57319.009999999995</v>
      </c>
    </row>
    <row r="265" spans="1:12" ht="24" customHeight="1" x14ac:dyDescent="0.2">
      <c r="A265" s="3" t="s">
        <v>769</v>
      </c>
      <c r="B265" s="3"/>
      <c r="C265" s="3"/>
      <c r="D265" s="3" t="s">
        <v>770</v>
      </c>
      <c r="E265" s="3"/>
      <c r="F265" s="4"/>
      <c r="G265" s="42"/>
      <c r="H265" s="42"/>
      <c r="I265" s="3"/>
      <c r="J265" s="3"/>
      <c r="K265" s="3"/>
      <c r="L265" s="5">
        <f>SUM(L266:L270)</f>
        <v>127342.48</v>
      </c>
    </row>
    <row r="266" spans="1:12" ht="39" customHeight="1" x14ac:dyDescent="0.2">
      <c r="A266" s="6" t="s">
        <v>771</v>
      </c>
      <c r="B266" s="8" t="s">
        <v>772</v>
      </c>
      <c r="C266" s="6" t="s">
        <v>29</v>
      </c>
      <c r="D266" s="6" t="s">
        <v>773</v>
      </c>
      <c r="E266" s="7" t="s">
        <v>31</v>
      </c>
      <c r="F266" s="8">
        <v>44</v>
      </c>
      <c r="G266" s="43">
        <v>112.61</v>
      </c>
      <c r="H266" s="43">
        <v>1175.81</v>
      </c>
      <c r="I266" s="9">
        <f t="shared" ref="I266" si="164">G266+H266</f>
        <v>1288.4199999999998</v>
      </c>
      <c r="J266" s="9">
        <f t="shared" ref="J266" si="165">F266*G266</f>
        <v>4954.84</v>
      </c>
      <c r="K266" s="9">
        <f t="shared" ref="K266" si="166">F266*H266</f>
        <v>51735.64</v>
      </c>
      <c r="L266" s="9">
        <f t="shared" ref="L266" si="167">J266+K266</f>
        <v>56690.479999999996</v>
      </c>
    </row>
    <row r="267" spans="1:12" ht="51.95" customHeight="1" x14ac:dyDescent="0.2">
      <c r="A267" s="6" t="s">
        <v>774</v>
      </c>
      <c r="B267" s="8" t="s">
        <v>775</v>
      </c>
      <c r="C267" s="6" t="s">
        <v>29</v>
      </c>
      <c r="D267" s="6" t="s">
        <v>776</v>
      </c>
      <c r="E267" s="7" t="s">
        <v>31</v>
      </c>
      <c r="F267" s="8">
        <v>85</v>
      </c>
      <c r="G267" s="43">
        <v>21.1</v>
      </c>
      <c r="H267" s="43">
        <v>110.66</v>
      </c>
      <c r="I267" s="9">
        <f t="shared" ref="I267:I270" si="168">G267+H267</f>
        <v>131.76</v>
      </c>
      <c r="J267" s="9">
        <f t="shared" ref="J267:J270" si="169">F267*G267</f>
        <v>1793.5000000000002</v>
      </c>
      <c r="K267" s="9">
        <f t="shared" ref="K267:K270" si="170">F267*H267</f>
        <v>9406.1</v>
      </c>
      <c r="L267" s="9">
        <f t="shared" ref="L267:L270" si="171">J267+K267</f>
        <v>11199.6</v>
      </c>
    </row>
    <row r="268" spans="1:12" ht="51.95" customHeight="1" x14ac:dyDescent="0.2">
      <c r="A268" s="27" t="s">
        <v>777</v>
      </c>
      <c r="B268" s="27" t="s">
        <v>778</v>
      </c>
      <c r="C268" s="27" t="s">
        <v>29</v>
      </c>
      <c r="D268" s="27" t="s">
        <v>779</v>
      </c>
      <c r="E268" s="27" t="s">
        <v>31</v>
      </c>
      <c r="F268" s="28">
        <v>480</v>
      </c>
      <c r="G268" s="43">
        <v>0</v>
      </c>
      <c r="H268" s="43">
        <v>119</v>
      </c>
      <c r="I268" s="9">
        <f t="shared" si="168"/>
        <v>119</v>
      </c>
      <c r="J268" s="9">
        <f t="shared" si="169"/>
        <v>0</v>
      </c>
      <c r="K268" s="9">
        <f t="shared" si="170"/>
        <v>57120</v>
      </c>
      <c r="L268" s="9">
        <f t="shared" si="171"/>
        <v>57120</v>
      </c>
    </row>
    <row r="269" spans="1:12" ht="39" customHeight="1" x14ac:dyDescent="0.2">
      <c r="A269" s="6" t="s">
        <v>780</v>
      </c>
      <c r="B269" s="8" t="s">
        <v>781</v>
      </c>
      <c r="C269" s="6" t="s">
        <v>29</v>
      </c>
      <c r="D269" s="6" t="s">
        <v>782</v>
      </c>
      <c r="E269" s="7" t="s">
        <v>31</v>
      </c>
      <c r="F269" s="8">
        <v>10</v>
      </c>
      <c r="G269" s="43">
        <v>13.88</v>
      </c>
      <c r="H269" s="43">
        <v>74.040000000000006</v>
      </c>
      <c r="I269" s="9">
        <f t="shared" si="168"/>
        <v>87.92</v>
      </c>
      <c r="J269" s="9">
        <f t="shared" si="169"/>
        <v>138.80000000000001</v>
      </c>
      <c r="K269" s="9">
        <f t="shared" si="170"/>
        <v>740.40000000000009</v>
      </c>
      <c r="L269" s="9">
        <f t="shared" si="171"/>
        <v>879.2</v>
      </c>
    </row>
    <row r="270" spans="1:12" ht="26.1" customHeight="1" x14ac:dyDescent="0.2">
      <c r="A270" s="6" t="s">
        <v>783</v>
      </c>
      <c r="B270" s="8" t="s">
        <v>784</v>
      </c>
      <c r="C270" s="6" t="s">
        <v>29</v>
      </c>
      <c r="D270" s="6" t="s">
        <v>785</v>
      </c>
      <c r="E270" s="7" t="s">
        <v>31</v>
      </c>
      <c r="F270" s="8">
        <v>24</v>
      </c>
      <c r="G270" s="43">
        <v>30.6</v>
      </c>
      <c r="H270" s="43">
        <v>29.95</v>
      </c>
      <c r="I270" s="9">
        <f t="shared" si="168"/>
        <v>60.55</v>
      </c>
      <c r="J270" s="9">
        <f t="shared" si="169"/>
        <v>734.40000000000009</v>
      </c>
      <c r="K270" s="9">
        <f t="shared" si="170"/>
        <v>718.8</v>
      </c>
      <c r="L270" s="9">
        <f t="shared" si="171"/>
        <v>1453.2</v>
      </c>
    </row>
    <row r="271" spans="1:12" ht="24" customHeight="1" x14ac:dyDescent="0.2">
      <c r="A271" s="3" t="s">
        <v>786</v>
      </c>
      <c r="B271" s="3"/>
      <c r="C271" s="3"/>
      <c r="D271" s="3" t="s">
        <v>787</v>
      </c>
      <c r="E271" s="3"/>
      <c r="F271" s="4"/>
      <c r="G271" s="42"/>
      <c r="H271" s="42"/>
      <c r="I271" s="3"/>
      <c r="J271" s="3"/>
      <c r="K271" s="3"/>
      <c r="L271" s="5">
        <f>SUM(L272:L281)</f>
        <v>181318.70999999993</v>
      </c>
    </row>
    <row r="272" spans="1:12" ht="39" customHeight="1" x14ac:dyDescent="0.2">
      <c r="A272" s="6" t="s">
        <v>788</v>
      </c>
      <c r="B272" s="8" t="s">
        <v>789</v>
      </c>
      <c r="C272" s="6" t="s">
        <v>19</v>
      </c>
      <c r="D272" s="6" t="s">
        <v>790</v>
      </c>
      <c r="E272" s="7" t="s">
        <v>31</v>
      </c>
      <c r="F272" s="8">
        <v>310</v>
      </c>
      <c r="G272" s="43">
        <v>12.88</v>
      </c>
      <c r="H272" s="43">
        <v>157.76</v>
      </c>
      <c r="I272" s="9">
        <f t="shared" ref="I272" si="172">G272+H272</f>
        <v>170.64</v>
      </c>
      <c r="J272" s="9">
        <f t="shared" ref="J272" si="173">F272*G272</f>
        <v>3992.8</v>
      </c>
      <c r="K272" s="9">
        <f t="shared" ref="K272" si="174">F272*H272</f>
        <v>48905.599999999999</v>
      </c>
      <c r="L272" s="9">
        <f t="shared" ref="L272" si="175">J272+K272</f>
        <v>52898.400000000001</v>
      </c>
    </row>
    <row r="273" spans="1:12" ht="51.95" customHeight="1" x14ac:dyDescent="0.2">
      <c r="A273" s="6" t="s">
        <v>791</v>
      </c>
      <c r="B273" s="8" t="s">
        <v>792</v>
      </c>
      <c r="C273" s="6" t="s">
        <v>19</v>
      </c>
      <c r="D273" s="6" t="s">
        <v>793</v>
      </c>
      <c r="E273" s="7" t="s">
        <v>31</v>
      </c>
      <c r="F273" s="8">
        <v>132</v>
      </c>
      <c r="G273" s="43">
        <v>10.43</v>
      </c>
      <c r="H273" s="43">
        <v>121.36</v>
      </c>
      <c r="I273" s="9">
        <f t="shared" ref="I273:I281" si="176">G273+H273</f>
        <v>131.79</v>
      </c>
      <c r="J273" s="9">
        <f t="shared" ref="J273:J281" si="177">F273*G273</f>
        <v>1376.76</v>
      </c>
      <c r="K273" s="9">
        <f t="shared" ref="K273:K281" si="178">F273*H273</f>
        <v>16019.52</v>
      </c>
      <c r="L273" s="9">
        <f t="shared" ref="L273:L281" si="179">J273+K273</f>
        <v>17396.28</v>
      </c>
    </row>
    <row r="274" spans="1:12" ht="39" customHeight="1" x14ac:dyDescent="0.2">
      <c r="A274" s="6" t="s">
        <v>794</v>
      </c>
      <c r="B274" s="8" t="s">
        <v>795</v>
      </c>
      <c r="C274" s="6" t="s">
        <v>29</v>
      </c>
      <c r="D274" s="6" t="s">
        <v>796</v>
      </c>
      <c r="E274" s="7" t="s">
        <v>79</v>
      </c>
      <c r="F274" s="8">
        <v>45</v>
      </c>
      <c r="G274" s="43">
        <v>56.08</v>
      </c>
      <c r="H274" s="43">
        <v>130.27000000000001</v>
      </c>
      <c r="I274" s="9">
        <f t="shared" si="176"/>
        <v>186.35000000000002</v>
      </c>
      <c r="J274" s="9">
        <f t="shared" si="177"/>
        <v>2523.6</v>
      </c>
      <c r="K274" s="9">
        <f t="shared" si="178"/>
        <v>5862.1500000000005</v>
      </c>
      <c r="L274" s="9">
        <f t="shared" si="179"/>
        <v>8385.75</v>
      </c>
    </row>
    <row r="275" spans="1:12" ht="39" customHeight="1" x14ac:dyDescent="0.2">
      <c r="A275" s="6" t="s">
        <v>797</v>
      </c>
      <c r="B275" s="8" t="s">
        <v>798</v>
      </c>
      <c r="C275" s="6" t="s">
        <v>596</v>
      </c>
      <c r="D275" s="6" t="s">
        <v>799</v>
      </c>
      <c r="E275" s="7" t="s">
        <v>66</v>
      </c>
      <c r="F275" s="8">
        <v>155</v>
      </c>
      <c r="G275" s="43">
        <v>3.37</v>
      </c>
      <c r="H275" s="43">
        <v>11.93</v>
      </c>
      <c r="I275" s="9">
        <f t="shared" si="176"/>
        <v>15.3</v>
      </c>
      <c r="J275" s="9">
        <f t="shared" si="177"/>
        <v>522.35</v>
      </c>
      <c r="K275" s="9">
        <f t="shared" si="178"/>
        <v>1849.1499999999999</v>
      </c>
      <c r="L275" s="9">
        <f t="shared" si="179"/>
        <v>2371.5</v>
      </c>
    </row>
    <row r="276" spans="1:12" ht="39" customHeight="1" x14ac:dyDescent="0.2">
      <c r="A276" s="6" t="s">
        <v>800</v>
      </c>
      <c r="B276" s="8" t="s">
        <v>801</v>
      </c>
      <c r="C276" s="6" t="s">
        <v>29</v>
      </c>
      <c r="D276" s="6" t="s">
        <v>802</v>
      </c>
      <c r="E276" s="7" t="s">
        <v>31</v>
      </c>
      <c r="F276" s="8">
        <v>495</v>
      </c>
      <c r="G276" s="43">
        <v>19.309999999999999</v>
      </c>
      <c r="H276" s="43">
        <v>40.29</v>
      </c>
      <c r="I276" s="9">
        <f t="shared" si="176"/>
        <v>59.599999999999994</v>
      </c>
      <c r="J276" s="9">
        <f t="shared" si="177"/>
        <v>9558.4499999999989</v>
      </c>
      <c r="K276" s="9">
        <f t="shared" si="178"/>
        <v>19943.55</v>
      </c>
      <c r="L276" s="9">
        <f t="shared" si="179"/>
        <v>29502</v>
      </c>
    </row>
    <row r="277" spans="1:12" ht="26.1" customHeight="1" x14ac:dyDescent="0.2">
      <c r="A277" s="6" t="s">
        <v>803</v>
      </c>
      <c r="B277" s="8" t="s">
        <v>804</v>
      </c>
      <c r="C277" s="6" t="s">
        <v>29</v>
      </c>
      <c r="D277" s="6" t="s">
        <v>805</v>
      </c>
      <c r="E277" s="7" t="s">
        <v>31</v>
      </c>
      <c r="F277" s="8">
        <v>72</v>
      </c>
      <c r="G277" s="43">
        <v>16.420000000000002</v>
      </c>
      <c r="H277" s="43">
        <v>492.65</v>
      </c>
      <c r="I277" s="9">
        <f t="shared" si="176"/>
        <v>509.07</v>
      </c>
      <c r="J277" s="9">
        <f t="shared" si="177"/>
        <v>1182.2400000000002</v>
      </c>
      <c r="K277" s="9">
        <f t="shared" si="178"/>
        <v>35470.799999999996</v>
      </c>
      <c r="L277" s="9">
        <f t="shared" si="179"/>
        <v>36653.039999999994</v>
      </c>
    </row>
    <row r="278" spans="1:12" ht="39" customHeight="1" x14ac:dyDescent="0.2">
      <c r="A278" s="6" t="s">
        <v>806</v>
      </c>
      <c r="B278" s="8" t="s">
        <v>807</v>
      </c>
      <c r="C278" s="6" t="s">
        <v>29</v>
      </c>
      <c r="D278" s="6" t="s">
        <v>808</v>
      </c>
      <c r="E278" s="7" t="s">
        <v>31</v>
      </c>
      <c r="F278" s="8">
        <v>132</v>
      </c>
      <c r="G278" s="43">
        <v>17.48</v>
      </c>
      <c r="H278" s="43">
        <v>156.76</v>
      </c>
      <c r="I278" s="9">
        <f t="shared" si="176"/>
        <v>174.23999999999998</v>
      </c>
      <c r="J278" s="9">
        <f t="shared" si="177"/>
        <v>2307.36</v>
      </c>
      <c r="K278" s="9">
        <f t="shared" si="178"/>
        <v>20692.32</v>
      </c>
      <c r="L278" s="9">
        <f t="shared" si="179"/>
        <v>22999.68</v>
      </c>
    </row>
    <row r="279" spans="1:12" ht="51.95" customHeight="1" x14ac:dyDescent="0.2">
      <c r="A279" s="6" t="s">
        <v>809</v>
      </c>
      <c r="B279" s="8" t="s">
        <v>810</v>
      </c>
      <c r="C279" s="6" t="s">
        <v>29</v>
      </c>
      <c r="D279" s="6" t="s">
        <v>811</v>
      </c>
      <c r="E279" s="7" t="s">
        <v>31</v>
      </c>
      <c r="F279" s="8">
        <v>6</v>
      </c>
      <c r="G279" s="43">
        <v>77.86</v>
      </c>
      <c r="H279" s="43">
        <v>238.57</v>
      </c>
      <c r="I279" s="9">
        <f t="shared" si="176"/>
        <v>316.43</v>
      </c>
      <c r="J279" s="9">
        <f t="shared" si="177"/>
        <v>467.15999999999997</v>
      </c>
      <c r="K279" s="9">
        <f t="shared" si="178"/>
        <v>1431.42</v>
      </c>
      <c r="L279" s="9">
        <f t="shared" si="179"/>
        <v>1898.58</v>
      </c>
    </row>
    <row r="280" spans="1:12" ht="39" customHeight="1" x14ac:dyDescent="0.2">
      <c r="A280" s="6" t="s">
        <v>812</v>
      </c>
      <c r="B280" s="8" t="s">
        <v>813</v>
      </c>
      <c r="C280" s="6" t="s">
        <v>29</v>
      </c>
      <c r="D280" s="6" t="s">
        <v>814</v>
      </c>
      <c r="E280" s="7" t="s">
        <v>31</v>
      </c>
      <c r="F280" s="8">
        <v>72</v>
      </c>
      <c r="G280" s="43">
        <v>18.97</v>
      </c>
      <c r="H280" s="43">
        <v>18.190000000000001</v>
      </c>
      <c r="I280" s="9">
        <f t="shared" si="176"/>
        <v>37.159999999999997</v>
      </c>
      <c r="J280" s="9">
        <f t="shared" si="177"/>
        <v>1365.84</v>
      </c>
      <c r="K280" s="9">
        <f t="shared" si="178"/>
        <v>1309.68</v>
      </c>
      <c r="L280" s="9">
        <f t="shared" si="179"/>
        <v>2675.52</v>
      </c>
    </row>
    <row r="281" spans="1:12" ht="39" customHeight="1" x14ac:dyDescent="0.2">
      <c r="A281" s="6" t="s">
        <v>815</v>
      </c>
      <c r="B281" s="8" t="s">
        <v>816</v>
      </c>
      <c r="C281" s="6" t="s">
        <v>29</v>
      </c>
      <c r="D281" s="6" t="s">
        <v>817</v>
      </c>
      <c r="E281" s="7" t="s">
        <v>31</v>
      </c>
      <c r="F281" s="8">
        <v>132</v>
      </c>
      <c r="G281" s="43">
        <v>18.27</v>
      </c>
      <c r="H281" s="43">
        <v>31.26</v>
      </c>
      <c r="I281" s="9">
        <f t="shared" si="176"/>
        <v>49.53</v>
      </c>
      <c r="J281" s="9">
        <f t="shared" si="177"/>
        <v>2411.64</v>
      </c>
      <c r="K281" s="9">
        <f t="shared" si="178"/>
        <v>4126.3200000000006</v>
      </c>
      <c r="L281" s="9">
        <f t="shared" si="179"/>
        <v>6537.9600000000009</v>
      </c>
    </row>
    <row r="282" spans="1:12" ht="24" customHeight="1" x14ac:dyDescent="0.2">
      <c r="A282" s="3" t="s">
        <v>818</v>
      </c>
      <c r="B282" s="3"/>
      <c r="C282" s="3"/>
      <c r="D282" s="3" t="s">
        <v>819</v>
      </c>
      <c r="E282" s="3"/>
      <c r="F282" s="4"/>
      <c r="G282" s="42"/>
      <c r="H282" s="42"/>
      <c r="I282" s="3"/>
      <c r="J282" s="3"/>
      <c r="K282" s="3"/>
      <c r="L282" s="5">
        <f>SUM(L283:L284)</f>
        <v>4596.7</v>
      </c>
    </row>
    <row r="283" spans="1:12" ht="26.1" customHeight="1" x14ac:dyDescent="0.2">
      <c r="A283" s="6" t="s">
        <v>820</v>
      </c>
      <c r="B283" s="8" t="s">
        <v>821</v>
      </c>
      <c r="C283" s="6" t="s">
        <v>29</v>
      </c>
      <c r="D283" s="6" t="s">
        <v>822</v>
      </c>
      <c r="E283" s="7" t="s">
        <v>66</v>
      </c>
      <c r="F283" s="8">
        <v>31</v>
      </c>
      <c r="G283" s="43">
        <v>20.399999999999999</v>
      </c>
      <c r="H283" s="43">
        <v>35.89</v>
      </c>
      <c r="I283" s="9">
        <f t="shared" ref="I283:I284" si="180">G283+H283</f>
        <v>56.29</v>
      </c>
      <c r="J283" s="9">
        <f t="shared" ref="J283:J284" si="181">F283*G283</f>
        <v>632.4</v>
      </c>
      <c r="K283" s="9">
        <f t="shared" ref="K283:K284" si="182">F283*H283</f>
        <v>1112.5899999999999</v>
      </c>
      <c r="L283" s="9">
        <f t="shared" ref="L283:L284" si="183">J283+K283</f>
        <v>1744.9899999999998</v>
      </c>
    </row>
    <row r="284" spans="1:12" ht="39" customHeight="1" x14ac:dyDescent="0.2">
      <c r="A284" s="6" t="s">
        <v>823</v>
      </c>
      <c r="B284" s="8" t="s">
        <v>824</v>
      </c>
      <c r="C284" s="6" t="s">
        <v>29</v>
      </c>
      <c r="D284" s="6" t="s">
        <v>825</v>
      </c>
      <c r="E284" s="7" t="s">
        <v>66</v>
      </c>
      <c r="F284" s="8">
        <v>57</v>
      </c>
      <c r="G284" s="43">
        <v>16.559999999999999</v>
      </c>
      <c r="H284" s="43">
        <v>33.47</v>
      </c>
      <c r="I284" s="9">
        <f t="shared" si="180"/>
        <v>50.03</v>
      </c>
      <c r="J284" s="9">
        <f t="shared" si="181"/>
        <v>943.92</v>
      </c>
      <c r="K284" s="9">
        <f t="shared" si="182"/>
        <v>1907.79</v>
      </c>
      <c r="L284" s="9">
        <f t="shared" si="183"/>
        <v>2851.71</v>
      </c>
    </row>
    <row r="285" spans="1:12" ht="24" customHeight="1" x14ac:dyDescent="0.2">
      <c r="A285" s="3" t="s">
        <v>826</v>
      </c>
      <c r="B285" s="3"/>
      <c r="C285" s="3"/>
      <c r="D285" s="3" t="s">
        <v>827</v>
      </c>
      <c r="E285" s="3"/>
      <c r="F285" s="4"/>
      <c r="G285" s="42"/>
      <c r="H285" s="42"/>
      <c r="I285" s="3"/>
      <c r="J285" s="3"/>
      <c r="K285" s="3"/>
      <c r="L285" s="5">
        <f>SUM(L286:L295)</f>
        <v>303588.20799999998</v>
      </c>
    </row>
    <row r="286" spans="1:12" ht="39" customHeight="1" x14ac:dyDescent="0.2">
      <c r="A286" s="6" t="s">
        <v>828</v>
      </c>
      <c r="B286" s="8" t="s">
        <v>829</v>
      </c>
      <c r="C286" s="6" t="s">
        <v>596</v>
      </c>
      <c r="D286" s="6" t="s">
        <v>830</v>
      </c>
      <c r="E286" s="7" t="s">
        <v>21</v>
      </c>
      <c r="F286" s="8">
        <v>14</v>
      </c>
      <c r="G286" s="43">
        <v>66.989999999999995</v>
      </c>
      <c r="H286" s="43">
        <v>1474.89</v>
      </c>
      <c r="I286" s="9">
        <f t="shared" ref="I286" si="184">G286+H286</f>
        <v>1541.88</v>
      </c>
      <c r="J286" s="9">
        <f t="shared" ref="J286" si="185">F286*G286</f>
        <v>937.8599999999999</v>
      </c>
      <c r="K286" s="9">
        <f t="shared" ref="K286" si="186">F286*H286</f>
        <v>20648.460000000003</v>
      </c>
      <c r="L286" s="9">
        <f t="shared" ref="L286" si="187">J286+K286</f>
        <v>21586.320000000003</v>
      </c>
    </row>
    <row r="287" spans="1:12" ht="65.099999999999994" customHeight="1" x14ac:dyDescent="0.2">
      <c r="A287" s="6" t="s">
        <v>831</v>
      </c>
      <c r="B287" s="8" t="s">
        <v>832</v>
      </c>
      <c r="C287" s="6" t="s">
        <v>29</v>
      </c>
      <c r="D287" s="6" t="s">
        <v>833</v>
      </c>
      <c r="E287" s="7" t="s">
        <v>21</v>
      </c>
      <c r="F287" s="8">
        <v>11</v>
      </c>
      <c r="G287" s="43">
        <v>301.44</v>
      </c>
      <c r="H287" s="43">
        <v>1659.21</v>
      </c>
      <c r="I287" s="9">
        <f t="shared" ref="I287:I295" si="188">G287+H287</f>
        <v>1960.65</v>
      </c>
      <c r="J287" s="9">
        <f t="shared" ref="J287:J295" si="189">F287*G287</f>
        <v>3315.84</v>
      </c>
      <c r="K287" s="9">
        <f t="shared" ref="K287:K295" si="190">F287*H287</f>
        <v>18251.310000000001</v>
      </c>
      <c r="L287" s="9">
        <f t="shared" ref="L287:L295" si="191">J287+K287</f>
        <v>21567.15</v>
      </c>
    </row>
    <row r="288" spans="1:12" ht="26.1" customHeight="1" x14ac:dyDescent="0.2">
      <c r="A288" s="6" t="s">
        <v>834</v>
      </c>
      <c r="B288" s="8" t="s">
        <v>835</v>
      </c>
      <c r="C288" s="6" t="s">
        <v>344</v>
      </c>
      <c r="D288" s="6" t="s">
        <v>836</v>
      </c>
      <c r="E288" s="7" t="s">
        <v>21</v>
      </c>
      <c r="F288" s="8">
        <v>4</v>
      </c>
      <c r="G288" s="43">
        <v>45.72</v>
      </c>
      <c r="H288" s="43">
        <v>496.71</v>
      </c>
      <c r="I288" s="9">
        <f t="shared" si="188"/>
        <v>542.42999999999995</v>
      </c>
      <c r="J288" s="9">
        <f t="shared" si="189"/>
        <v>182.88</v>
      </c>
      <c r="K288" s="9">
        <f t="shared" si="190"/>
        <v>1986.84</v>
      </c>
      <c r="L288" s="9">
        <f t="shared" si="191"/>
        <v>2169.7199999999998</v>
      </c>
    </row>
    <row r="289" spans="1:12" ht="26.1" customHeight="1" x14ac:dyDescent="0.2">
      <c r="A289" s="6" t="s">
        <v>837</v>
      </c>
      <c r="B289" s="8" t="s">
        <v>838</v>
      </c>
      <c r="C289" s="6" t="s">
        <v>839</v>
      </c>
      <c r="D289" s="6" t="s">
        <v>840</v>
      </c>
      <c r="E289" s="7" t="s">
        <v>66</v>
      </c>
      <c r="F289" s="8">
        <v>6.4</v>
      </c>
      <c r="G289" s="43">
        <v>20.89</v>
      </c>
      <c r="H289" s="43">
        <v>25.98</v>
      </c>
      <c r="I289" s="9">
        <f t="shared" si="188"/>
        <v>46.870000000000005</v>
      </c>
      <c r="J289" s="9">
        <f t="shared" si="189"/>
        <v>133.696</v>
      </c>
      <c r="K289" s="9">
        <f t="shared" si="190"/>
        <v>166.27200000000002</v>
      </c>
      <c r="L289" s="9">
        <f t="shared" si="191"/>
        <v>299.96800000000002</v>
      </c>
    </row>
    <row r="290" spans="1:12" ht="65.099999999999994" customHeight="1" x14ac:dyDescent="0.2">
      <c r="A290" s="6" t="s">
        <v>841</v>
      </c>
      <c r="B290" s="8" t="s">
        <v>842</v>
      </c>
      <c r="C290" s="6" t="s">
        <v>19</v>
      </c>
      <c r="D290" s="6" t="s">
        <v>843</v>
      </c>
      <c r="E290" s="7" t="s">
        <v>21</v>
      </c>
      <c r="F290" s="8">
        <v>4</v>
      </c>
      <c r="G290" s="43">
        <v>672.64</v>
      </c>
      <c r="H290" s="43">
        <v>14939.88</v>
      </c>
      <c r="I290" s="9">
        <f t="shared" si="188"/>
        <v>15612.519999999999</v>
      </c>
      <c r="J290" s="9">
        <f t="shared" si="189"/>
        <v>2690.56</v>
      </c>
      <c r="K290" s="9">
        <f t="shared" si="190"/>
        <v>59759.519999999997</v>
      </c>
      <c r="L290" s="9">
        <f t="shared" si="191"/>
        <v>62450.079999999994</v>
      </c>
    </row>
    <row r="291" spans="1:12" ht="65.099999999999994" customHeight="1" x14ac:dyDescent="0.2">
      <c r="A291" s="6" t="s">
        <v>844</v>
      </c>
      <c r="B291" s="8" t="s">
        <v>845</v>
      </c>
      <c r="C291" s="6" t="s">
        <v>19</v>
      </c>
      <c r="D291" s="6" t="s">
        <v>846</v>
      </c>
      <c r="E291" s="7" t="s">
        <v>21</v>
      </c>
      <c r="F291" s="8">
        <v>1</v>
      </c>
      <c r="G291" s="43">
        <v>911.33</v>
      </c>
      <c r="H291" s="43">
        <v>20460.2</v>
      </c>
      <c r="I291" s="9">
        <f t="shared" si="188"/>
        <v>21371.530000000002</v>
      </c>
      <c r="J291" s="9">
        <f t="shared" si="189"/>
        <v>911.33</v>
      </c>
      <c r="K291" s="9">
        <f t="shared" si="190"/>
        <v>20460.2</v>
      </c>
      <c r="L291" s="9">
        <f t="shared" si="191"/>
        <v>21371.530000000002</v>
      </c>
    </row>
    <row r="292" spans="1:12" ht="51.95" customHeight="1" x14ac:dyDescent="0.2">
      <c r="A292" s="6" t="s">
        <v>847</v>
      </c>
      <c r="B292" s="8" t="s">
        <v>848</v>
      </c>
      <c r="C292" s="6" t="s">
        <v>19</v>
      </c>
      <c r="D292" s="6" t="s">
        <v>849</v>
      </c>
      <c r="E292" s="7" t="s">
        <v>21</v>
      </c>
      <c r="F292" s="8">
        <v>2</v>
      </c>
      <c r="G292" s="43">
        <v>719.97</v>
      </c>
      <c r="H292" s="43">
        <v>22515.21</v>
      </c>
      <c r="I292" s="9">
        <f t="shared" si="188"/>
        <v>23235.18</v>
      </c>
      <c r="J292" s="9">
        <f t="shared" si="189"/>
        <v>1439.94</v>
      </c>
      <c r="K292" s="9">
        <f t="shared" si="190"/>
        <v>45030.42</v>
      </c>
      <c r="L292" s="9">
        <f t="shared" si="191"/>
        <v>46470.36</v>
      </c>
    </row>
    <row r="293" spans="1:12" ht="39" customHeight="1" x14ac:dyDescent="0.2">
      <c r="A293" s="6" t="s">
        <v>850</v>
      </c>
      <c r="B293" s="8" t="s">
        <v>851</v>
      </c>
      <c r="C293" s="6" t="s">
        <v>596</v>
      </c>
      <c r="D293" s="6" t="s">
        <v>852</v>
      </c>
      <c r="E293" s="7" t="s">
        <v>31</v>
      </c>
      <c r="F293" s="8">
        <v>58</v>
      </c>
      <c r="G293" s="43">
        <v>91.35</v>
      </c>
      <c r="H293" s="43">
        <v>1777.08</v>
      </c>
      <c r="I293" s="9">
        <f t="shared" si="188"/>
        <v>1868.4299999999998</v>
      </c>
      <c r="J293" s="9">
        <f t="shared" si="189"/>
        <v>5298.2999999999993</v>
      </c>
      <c r="K293" s="9">
        <f t="shared" si="190"/>
        <v>103070.64</v>
      </c>
      <c r="L293" s="9">
        <f t="shared" si="191"/>
        <v>108368.94</v>
      </c>
    </row>
    <row r="294" spans="1:12" ht="24" customHeight="1" x14ac:dyDescent="0.2">
      <c r="A294" s="6" t="s">
        <v>853</v>
      </c>
      <c r="B294" s="8" t="s">
        <v>854</v>
      </c>
      <c r="C294" s="6" t="s">
        <v>596</v>
      </c>
      <c r="D294" s="6" t="s">
        <v>855</v>
      </c>
      <c r="E294" s="7" t="s">
        <v>31</v>
      </c>
      <c r="F294" s="8">
        <v>14</v>
      </c>
      <c r="G294" s="43">
        <v>72.33</v>
      </c>
      <c r="H294" s="43">
        <v>1237.5</v>
      </c>
      <c r="I294" s="9">
        <f t="shared" si="188"/>
        <v>1309.83</v>
      </c>
      <c r="J294" s="9">
        <f t="shared" si="189"/>
        <v>1012.62</v>
      </c>
      <c r="K294" s="9">
        <f t="shared" si="190"/>
        <v>17325</v>
      </c>
      <c r="L294" s="9">
        <f t="shared" si="191"/>
        <v>18337.62</v>
      </c>
    </row>
    <row r="295" spans="1:12" ht="39" customHeight="1" x14ac:dyDescent="0.2">
      <c r="A295" s="6" t="s">
        <v>856</v>
      </c>
      <c r="B295" s="8" t="s">
        <v>857</v>
      </c>
      <c r="C295" s="6" t="s">
        <v>29</v>
      </c>
      <c r="D295" s="6" t="s">
        <v>858</v>
      </c>
      <c r="E295" s="7" t="s">
        <v>21</v>
      </c>
      <c r="F295" s="8">
        <v>4</v>
      </c>
      <c r="G295" s="43">
        <v>35.880000000000003</v>
      </c>
      <c r="H295" s="43">
        <v>205.75</v>
      </c>
      <c r="I295" s="9">
        <f t="shared" si="188"/>
        <v>241.63</v>
      </c>
      <c r="J295" s="9">
        <f t="shared" si="189"/>
        <v>143.52000000000001</v>
      </c>
      <c r="K295" s="9">
        <f t="shared" si="190"/>
        <v>823</v>
      </c>
      <c r="L295" s="9">
        <f t="shared" si="191"/>
        <v>966.52</v>
      </c>
    </row>
    <row r="296" spans="1:12" ht="24" customHeight="1" x14ac:dyDescent="0.2">
      <c r="A296" s="3" t="s">
        <v>859</v>
      </c>
      <c r="B296" s="3"/>
      <c r="C296" s="3"/>
      <c r="D296" s="3" t="s">
        <v>860</v>
      </c>
      <c r="E296" s="3"/>
      <c r="F296" s="4"/>
      <c r="G296" s="42"/>
      <c r="H296" s="42"/>
      <c r="I296" s="3"/>
      <c r="J296" s="3"/>
      <c r="K296" s="3"/>
      <c r="L296" s="5">
        <f>SUM(L297:L298)</f>
        <v>6972.9500000000007</v>
      </c>
    </row>
    <row r="297" spans="1:12" ht="26.1" customHeight="1" x14ac:dyDescent="0.2">
      <c r="A297" s="6" t="s">
        <v>861</v>
      </c>
      <c r="B297" s="8" t="s">
        <v>862</v>
      </c>
      <c r="C297" s="6" t="s">
        <v>29</v>
      </c>
      <c r="D297" s="6" t="s">
        <v>863</v>
      </c>
      <c r="E297" s="7" t="s">
        <v>31</v>
      </c>
      <c r="F297" s="8">
        <v>37</v>
      </c>
      <c r="G297" s="43">
        <v>14.56</v>
      </c>
      <c r="H297" s="43">
        <v>73.66</v>
      </c>
      <c r="I297" s="9">
        <f t="shared" ref="I297:I298" si="192">G297+H297</f>
        <v>88.22</v>
      </c>
      <c r="J297" s="9">
        <f t="shared" ref="J297:J298" si="193">F297*G297</f>
        <v>538.72</v>
      </c>
      <c r="K297" s="9">
        <f t="shared" ref="K297:K298" si="194">F297*H297</f>
        <v>2725.42</v>
      </c>
      <c r="L297" s="9">
        <f t="shared" ref="L297:L298" si="195">J297+K297</f>
        <v>3264.1400000000003</v>
      </c>
    </row>
    <row r="298" spans="1:12" ht="51.95" customHeight="1" x14ac:dyDescent="0.2">
      <c r="A298" s="6" t="s">
        <v>864</v>
      </c>
      <c r="B298" s="8" t="s">
        <v>865</v>
      </c>
      <c r="C298" s="6" t="s">
        <v>29</v>
      </c>
      <c r="D298" s="6" t="s">
        <v>866</v>
      </c>
      <c r="E298" s="7" t="s">
        <v>31</v>
      </c>
      <c r="F298" s="8">
        <v>21</v>
      </c>
      <c r="G298" s="43">
        <v>31.6</v>
      </c>
      <c r="H298" s="43">
        <v>145.01</v>
      </c>
      <c r="I298" s="9">
        <f t="shared" si="192"/>
        <v>176.60999999999999</v>
      </c>
      <c r="J298" s="9">
        <f t="shared" si="193"/>
        <v>663.6</v>
      </c>
      <c r="K298" s="9">
        <f t="shared" si="194"/>
        <v>3045.21</v>
      </c>
      <c r="L298" s="9">
        <f t="shared" si="195"/>
        <v>3708.81</v>
      </c>
    </row>
    <row r="299" spans="1:12" ht="24" customHeight="1" x14ac:dyDescent="0.2">
      <c r="A299" s="3" t="s">
        <v>867</v>
      </c>
      <c r="B299" s="3"/>
      <c r="C299" s="3"/>
      <c r="D299" s="3" t="s">
        <v>868</v>
      </c>
      <c r="E299" s="3"/>
      <c r="F299" s="4"/>
      <c r="G299" s="42"/>
      <c r="H299" s="42"/>
      <c r="I299" s="3"/>
      <c r="J299" s="3"/>
      <c r="K299" s="3"/>
      <c r="L299" s="5">
        <f>L300+L306</f>
        <v>41289.06</v>
      </c>
    </row>
    <row r="300" spans="1:12" ht="24" customHeight="1" x14ac:dyDescent="0.2">
      <c r="A300" s="3" t="s">
        <v>869</v>
      </c>
      <c r="B300" s="3"/>
      <c r="C300" s="3"/>
      <c r="D300" s="3" t="s">
        <v>870</v>
      </c>
      <c r="E300" s="3"/>
      <c r="F300" s="4"/>
      <c r="G300" s="42"/>
      <c r="H300" s="42"/>
      <c r="I300" s="3"/>
      <c r="J300" s="3"/>
      <c r="K300" s="3"/>
      <c r="L300" s="5">
        <f>SUM(L301:L305)</f>
        <v>27935.059999999998</v>
      </c>
    </row>
    <row r="301" spans="1:12" ht="26.1" customHeight="1" x14ac:dyDescent="0.2">
      <c r="A301" s="6" t="s">
        <v>871</v>
      </c>
      <c r="B301" s="8" t="s">
        <v>872</v>
      </c>
      <c r="C301" s="6" t="s">
        <v>29</v>
      </c>
      <c r="D301" s="6" t="s">
        <v>873</v>
      </c>
      <c r="E301" s="7" t="s">
        <v>31</v>
      </c>
      <c r="F301" s="8">
        <v>888</v>
      </c>
      <c r="G301" s="43">
        <v>2.23</v>
      </c>
      <c r="H301" s="43">
        <v>2.5499999999999998</v>
      </c>
      <c r="I301" s="9">
        <f t="shared" ref="I301" si="196">G301+H301</f>
        <v>4.7799999999999994</v>
      </c>
      <c r="J301" s="9">
        <f t="shared" ref="J301" si="197">F301*G301</f>
        <v>1980.24</v>
      </c>
      <c r="K301" s="9">
        <f t="shared" ref="K301" si="198">F301*H301</f>
        <v>2264.3999999999996</v>
      </c>
      <c r="L301" s="9">
        <f t="shared" ref="L301" si="199">J301+K301</f>
        <v>4244.6399999999994</v>
      </c>
    </row>
    <row r="302" spans="1:12" ht="26.1" customHeight="1" x14ac:dyDescent="0.2">
      <c r="A302" s="6" t="s">
        <v>874</v>
      </c>
      <c r="B302" s="8" t="s">
        <v>875</v>
      </c>
      <c r="C302" s="6" t="s">
        <v>29</v>
      </c>
      <c r="D302" s="6" t="s">
        <v>876</v>
      </c>
      <c r="E302" s="7" t="s">
        <v>31</v>
      </c>
      <c r="F302" s="8">
        <v>553</v>
      </c>
      <c r="G302" s="43">
        <v>5.51</v>
      </c>
      <c r="H302" s="43">
        <v>11.21</v>
      </c>
      <c r="I302" s="9">
        <f t="shared" ref="I302:I305" si="200">G302+H302</f>
        <v>16.72</v>
      </c>
      <c r="J302" s="9">
        <f t="shared" ref="J302:J305" si="201">F302*G302</f>
        <v>3047.0299999999997</v>
      </c>
      <c r="K302" s="9">
        <f t="shared" ref="K302:K305" si="202">F302*H302</f>
        <v>6199.13</v>
      </c>
      <c r="L302" s="9">
        <f t="shared" ref="L302:L305" si="203">J302+K302</f>
        <v>9246.16</v>
      </c>
    </row>
    <row r="303" spans="1:12" ht="26.1" customHeight="1" x14ac:dyDescent="0.2">
      <c r="A303" s="6" t="s">
        <v>877</v>
      </c>
      <c r="B303" s="8" t="s">
        <v>878</v>
      </c>
      <c r="C303" s="6" t="s">
        <v>29</v>
      </c>
      <c r="D303" s="6" t="s">
        <v>879</v>
      </c>
      <c r="E303" s="7" t="s">
        <v>31</v>
      </c>
      <c r="F303" s="8">
        <v>136</v>
      </c>
      <c r="G303" s="43">
        <v>3.12</v>
      </c>
      <c r="H303" s="43">
        <v>2.87</v>
      </c>
      <c r="I303" s="9">
        <f t="shared" si="200"/>
        <v>5.99</v>
      </c>
      <c r="J303" s="9">
        <f t="shared" si="201"/>
        <v>424.32</v>
      </c>
      <c r="K303" s="9">
        <f t="shared" si="202"/>
        <v>390.32</v>
      </c>
      <c r="L303" s="9">
        <f t="shared" si="203"/>
        <v>814.64</v>
      </c>
    </row>
    <row r="304" spans="1:12" ht="39" customHeight="1" x14ac:dyDescent="0.2">
      <c r="A304" s="6" t="s">
        <v>880</v>
      </c>
      <c r="B304" s="8" t="s">
        <v>881</v>
      </c>
      <c r="C304" s="6" t="s">
        <v>19</v>
      </c>
      <c r="D304" s="6" t="s">
        <v>882</v>
      </c>
      <c r="E304" s="7" t="s">
        <v>31</v>
      </c>
      <c r="F304" s="8">
        <v>335</v>
      </c>
      <c r="G304" s="43">
        <v>6.45</v>
      </c>
      <c r="H304" s="43">
        <v>26.25</v>
      </c>
      <c r="I304" s="9">
        <f t="shared" si="200"/>
        <v>32.700000000000003</v>
      </c>
      <c r="J304" s="9">
        <f t="shared" si="201"/>
        <v>2160.75</v>
      </c>
      <c r="K304" s="9">
        <f t="shared" si="202"/>
        <v>8793.75</v>
      </c>
      <c r="L304" s="9">
        <f t="shared" si="203"/>
        <v>10954.5</v>
      </c>
    </row>
    <row r="305" spans="1:12" ht="26.1" customHeight="1" x14ac:dyDescent="0.2">
      <c r="A305" s="6" t="s">
        <v>883</v>
      </c>
      <c r="B305" s="8" t="s">
        <v>884</v>
      </c>
      <c r="C305" s="6" t="s">
        <v>29</v>
      </c>
      <c r="D305" s="6" t="s">
        <v>885</v>
      </c>
      <c r="E305" s="7" t="s">
        <v>31</v>
      </c>
      <c r="F305" s="8">
        <v>136</v>
      </c>
      <c r="G305" s="43">
        <v>7.68</v>
      </c>
      <c r="H305" s="43">
        <v>11.99</v>
      </c>
      <c r="I305" s="9">
        <f t="shared" si="200"/>
        <v>19.670000000000002</v>
      </c>
      <c r="J305" s="9">
        <f t="shared" si="201"/>
        <v>1044.48</v>
      </c>
      <c r="K305" s="9">
        <f t="shared" si="202"/>
        <v>1630.64</v>
      </c>
      <c r="L305" s="9">
        <f t="shared" si="203"/>
        <v>2675.12</v>
      </c>
    </row>
    <row r="306" spans="1:12" ht="24" customHeight="1" x14ac:dyDescent="0.2">
      <c r="A306" s="3" t="s">
        <v>886</v>
      </c>
      <c r="B306" s="3"/>
      <c r="C306" s="3"/>
      <c r="D306" s="3" t="s">
        <v>887</v>
      </c>
      <c r="E306" s="3"/>
      <c r="F306" s="4"/>
      <c r="G306" s="42"/>
      <c r="H306" s="42"/>
      <c r="I306" s="3"/>
      <c r="J306" s="3"/>
      <c r="K306" s="3"/>
      <c r="L306" s="5">
        <f>SUM(L307:L308)</f>
        <v>13354</v>
      </c>
    </row>
    <row r="307" spans="1:12" ht="39" customHeight="1" x14ac:dyDescent="0.2">
      <c r="A307" s="6" t="s">
        <v>888</v>
      </c>
      <c r="B307" s="8" t="s">
        <v>889</v>
      </c>
      <c r="C307" s="6" t="s">
        <v>29</v>
      </c>
      <c r="D307" s="6" t="s">
        <v>890</v>
      </c>
      <c r="E307" s="7" t="s">
        <v>31</v>
      </c>
      <c r="F307" s="8">
        <v>607</v>
      </c>
      <c r="G307" s="43">
        <v>1.54</v>
      </c>
      <c r="H307" s="43">
        <v>3.74</v>
      </c>
      <c r="I307" s="9">
        <f t="shared" ref="I307:I308" si="204">G307+H307</f>
        <v>5.28</v>
      </c>
      <c r="J307" s="9">
        <f t="shared" ref="J307:J308" si="205">F307*G307</f>
        <v>934.78</v>
      </c>
      <c r="K307" s="9">
        <f t="shared" ref="K307:K308" si="206">F307*H307</f>
        <v>2270.1800000000003</v>
      </c>
      <c r="L307" s="9">
        <f t="shared" ref="L307:L308" si="207">J307+K307</f>
        <v>3204.96</v>
      </c>
    </row>
    <row r="308" spans="1:12" ht="26.1" customHeight="1" x14ac:dyDescent="0.2">
      <c r="A308" s="6" t="s">
        <v>891</v>
      </c>
      <c r="B308" s="8" t="s">
        <v>875</v>
      </c>
      <c r="C308" s="6" t="s">
        <v>29</v>
      </c>
      <c r="D308" s="6" t="s">
        <v>876</v>
      </c>
      <c r="E308" s="7" t="s">
        <v>31</v>
      </c>
      <c r="F308" s="8">
        <v>607</v>
      </c>
      <c r="G308" s="43">
        <v>5.51</v>
      </c>
      <c r="H308" s="43">
        <v>11.21</v>
      </c>
      <c r="I308" s="9">
        <f t="shared" si="204"/>
        <v>16.72</v>
      </c>
      <c r="J308" s="9">
        <f t="shared" si="205"/>
        <v>3344.5699999999997</v>
      </c>
      <c r="K308" s="9">
        <f t="shared" si="206"/>
        <v>6804.47</v>
      </c>
      <c r="L308" s="9">
        <f t="shared" si="207"/>
        <v>10149.040000000001</v>
      </c>
    </row>
    <row r="309" spans="1:12" ht="24" customHeight="1" x14ac:dyDescent="0.2">
      <c r="A309" s="3" t="s">
        <v>892</v>
      </c>
      <c r="B309" s="3"/>
      <c r="C309" s="3"/>
      <c r="D309" s="3" t="s">
        <v>893</v>
      </c>
      <c r="E309" s="3"/>
      <c r="F309" s="4"/>
      <c r="G309" s="42"/>
      <c r="H309" s="42"/>
      <c r="I309" s="3"/>
      <c r="J309" s="3"/>
      <c r="K309" s="3"/>
      <c r="L309" s="5">
        <f>SUM(L310:L312)</f>
        <v>26238.730000000003</v>
      </c>
    </row>
    <row r="310" spans="1:12" ht="39" customHeight="1" x14ac:dyDescent="0.2">
      <c r="A310" s="6" t="s">
        <v>894</v>
      </c>
      <c r="B310" s="8" t="s">
        <v>895</v>
      </c>
      <c r="C310" s="6" t="s">
        <v>29</v>
      </c>
      <c r="D310" s="6" t="s">
        <v>896</v>
      </c>
      <c r="E310" s="7" t="s">
        <v>31</v>
      </c>
      <c r="F310" s="8">
        <v>118</v>
      </c>
      <c r="G310" s="43">
        <v>13.75</v>
      </c>
      <c r="H310" s="43">
        <v>103.92</v>
      </c>
      <c r="I310" s="9">
        <f t="shared" ref="I310" si="208">G310+H310</f>
        <v>117.67</v>
      </c>
      <c r="J310" s="9">
        <f t="shared" ref="J310" si="209">F310*G310</f>
        <v>1622.5</v>
      </c>
      <c r="K310" s="9">
        <f t="shared" ref="K310" si="210">F310*H310</f>
        <v>12262.56</v>
      </c>
      <c r="L310" s="9">
        <f t="shared" ref="L310" si="211">J310+K310</f>
        <v>13885.06</v>
      </c>
    </row>
    <row r="311" spans="1:12" ht="24" customHeight="1" x14ac:dyDescent="0.2">
      <c r="A311" s="6" t="s">
        <v>897</v>
      </c>
      <c r="B311" s="8" t="s">
        <v>898</v>
      </c>
      <c r="C311" s="6" t="s">
        <v>29</v>
      </c>
      <c r="D311" s="6" t="s">
        <v>899</v>
      </c>
      <c r="E311" s="7" t="s">
        <v>31</v>
      </c>
      <c r="F311" s="8">
        <v>753</v>
      </c>
      <c r="G311" s="43">
        <v>2.96</v>
      </c>
      <c r="H311" s="43">
        <v>2.17</v>
      </c>
      <c r="I311" s="9">
        <f t="shared" ref="I311:I312" si="212">G311+H311</f>
        <v>5.13</v>
      </c>
      <c r="J311" s="9">
        <f t="shared" ref="J311:J312" si="213">F311*G311</f>
        <v>2228.88</v>
      </c>
      <c r="K311" s="9">
        <f t="shared" ref="K311:K312" si="214">F311*H311</f>
        <v>1634.01</v>
      </c>
      <c r="L311" s="9">
        <f t="shared" ref="L311:L312" si="215">J311+K311</f>
        <v>3862.8900000000003</v>
      </c>
    </row>
    <row r="312" spans="1:12" ht="26.1" customHeight="1" x14ac:dyDescent="0.2">
      <c r="A312" s="6" t="s">
        <v>900</v>
      </c>
      <c r="B312" s="8" t="s">
        <v>901</v>
      </c>
      <c r="C312" s="6" t="s">
        <v>475</v>
      </c>
      <c r="D312" s="6" t="s">
        <v>902</v>
      </c>
      <c r="E312" s="7" t="s">
        <v>21</v>
      </c>
      <c r="F312" s="8">
        <v>1</v>
      </c>
      <c r="G312" s="43">
        <v>8074.9070000000002</v>
      </c>
      <c r="H312" s="43">
        <v>415.87299999999999</v>
      </c>
      <c r="I312" s="9">
        <f t="shared" si="212"/>
        <v>8490.7800000000007</v>
      </c>
      <c r="J312" s="25">
        <f t="shared" si="213"/>
        <v>8074.9070000000002</v>
      </c>
      <c r="K312" s="25">
        <f t="shared" si="214"/>
        <v>415.87299999999999</v>
      </c>
      <c r="L312" s="25">
        <f t="shared" si="215"/>
        <v>8490.7800000000007</v>
      </c>
    </row>
    <row r="313" spans="1:12" x14ac:dyDescent="0.2">
      <c r="A313" s="11"/>
      <c r="B313" s="11"/>
      <c r="C313" s="11"/>
      <c r="D313" s="11"/>
      <c r="E313" s="11"/>
      <c r="F313" s="11"/>
      <c r="G313" s="11"/>
      <c r="H313" s="11"/>
      <c r="I313" s="11" t="s">
        <v>903</v>
      </c>
      <c r="J313" s="26">
        <f>SUM(J7:J312)</f>
        <v>1068605.1429999995</v>
      </c>
      <c r="K313" s="26">
        <f>SUM(K7:K312)</f>
        <v>2590635.8249999979</v>
      </c>
      <c r="L313" s="26">
        <f>L6+L9+L17+L35+L40+L47+L52+L62+L126+L234+L250+L256+L285+L296+L299+L309</f>
        <v>3659240.9679999999</v>
      </c>
    </row>
    <row r="314" spans="1:12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</row>
    <row r="315" spans="1:12" x14ac:dyDescent="0.2">
      <c r="A315" s="49"/>
      <c r="B315" s="49"/>
      <c r="C315" s="49"/>
      <c r="D315" s="12"/>
      <c r="E315" s="11"/>
      <c r="F315" s="11"/>
      <c r="G315" s="11"/>
      <c r="H315" s="11"/>
      <c r="I315" s="50" t="s">
        <v>904</v>
      </c>
      <c r="J315" s="49"/>
      <c r="K315" s="54"/>
      <c r="L315" s="55"/>
    </row>
    <row r="316" spans="1:12" x14ac:dyDescent="0.2">
      <c r="A316" s="49"/>
      <c r="B316" s="49"/>
      <c r="C316" s="49"/>
      <c r="D316" s="12"/>
      <c r="E316" s="11"/>
      <c r="F316" s="11"/>
      <c r="G316" s="11"/>
      <c r="H316" s="11"/>
      <c r="I316" s="50"/>
      <c r="J316" s="49"/>
      <c r="K316" s="56"/>
      <c r="L316" s="49"/>
    </row>
    <row r="317" spans="1:12" x14ac:dyDescent="0.2">
      <c r="A317" s="49"/>
      <c r="B317" s="49"/>
      <c r="C317" s="49"/>
      <c r="D317" s="12"/>
      <c r="E317" s="11"/>
      <c r="F317" s="11"/>
      <c r="G317" s="11"/>
      <c r="H317" s="11"/>
      <c r="I317" s="50"/>
      <c r="J317" s="49"/>
      <c r="K317" s="54"/>
      <c r="L317" s="55"/>
    </row>
    <row r="318" spans="1:12" x14ac:dyDescent="0.2">
      <c r="A318" s="47" t="s">
        <v>928</v>
      </c>
      <c r="B318" s="47"/>
      <c r="C318" s="47"/>
      <c r="D318" s="47"/>
      <c r="E318" s="47"/>
      <c r="F318" s="11"/>
      <c r="G318" s="11"/>
      <c r="H318" s="19"/>
      <c r="I318" s="19"/>
      <c r="J318" s="19"/>
      <c r="K318" s="19"/>
      <c r="L318" s="19"/>
    </row>
    <row r="319" spans="1:12" x14ac:dyDescent="0.2">
      <c r="A319" s="48"/>
      <c r="B319" s="48"/>
      <c r="C319" s="48"/>
      <c r="D319" s="48"/>
      <c r="E319" s="48"/>
      <c r="F319" s="11"/>
      <c r="G319" s="11"/>
      <c r="H319" s="19"/>
      <c r="I319" s="19"/>
      <c r="J319" s="19"/>
      <c r="K319" s="19"/>
      <c r="L319" s="19"/>
    </row>
    <row r="320" spans="1:12" x14ac:dyDescent="0.2">
      <c r="A320" s="14" t="s">
        <v>905</v>
      </c>
      <c r="B320" s="45" t="s">
        <v>906</v>
      </c>
      <c r="C320" s="46"/>
      <c r="D320" s="15" t="s">
        <v>907</v>
      </c>
      <c r="E320" s="15" t="s">
        <v>908</v>
      </c>
      <c r="F320" s="11"/>
      <c r="G320" s="11"/>
      <c r="H320" s="19"/>
      <c r="I320" s="19"/>
      <c r="J320" s="19"/>
      <c r="K320" s="19"/>
      <c r="L320" s="19"/>
    </row>
    <row r="321" spans="1:12" x14ac:dyDescent="0.2">
      <c r="A321" s="82"/>
      <c r="B321" s="83"/>
      <c r="C321" s="46"/>
      <c r="D321" s="15" t="s">
        <v>930</v>
      </c>
      <c r="E321" s="15"/>
      <c r="F321" s="11"/>
      <c r="G321" s="11"/>
      <c r="H321" s="19"/>
      <c r="I321" s="19"/>
      <c r="J321" s="19"/>
      <c r="K321" s="19"/>
      <c r="L321" s="19"/>
    </row>
    <row r="322" spans="1:12" x14ac:dyDescent="0.2">
      <c r="A322" s="16">
        <v>1</v>
      </c>
      <c r="B322" s="66" t="s">
        <v>909</v>
      </c>
      <c r="C322" s="67"/>
      <c r="D322" s="17" t="s">
        <v>910</v>
      </c>
      <c r="E322" s="22">
        <v>3.4500000000000003E-2</v>
      </c>
      <c r="F322" s="11"/>
      <c r="G322" s="11"/>
      <c r="H322" s="19"/>
      <c r="I322" s="19"/>
      <c r="J322" s="19"/>
      <c r="K322" s="19"/>
      <c r="L322" s="19"/>
    </row>
    <row r="323" spans="1:12" x14ac:dyDescent="0.2">
      <c r="A323" s="16">
        <v>2</v>
      </c>
      <c r="B323" s="66" t="s">
        <v>938</v>
      </c>
      <c r="C323" s="67"/>
      <c r="D323" s="17" t="s">
        <v>934</v>
      </c>
      <c r="E323" s="22">
        <f>0.3%+0.3%</f>
        <v>6.0000000000000001E-3</v>
      </c>
      <c r="F323" s="21"/>
      <c r="G323" s="11"/>
      <c r="H323" s="19"/>
      <c r="I323" s="19"/>
      <c r="J323" s="19"/>
      <c r="K323" s="19"/>
      <c r="L323" s="19"/>
    </row>
    <row r="324" spans="1:12" x14ac:dyDescent="0.2">
      <c r="A324" s="16">
        <v>3</v>
      </c>
      <c r="B324" s="66" t="s">
        <v>911</v>
      </c>
      <c r="C324" s="67"/>
      <c r="D324" s="17" t="s">
        <v>912</v>
      </c>
      <c r="E324" s="22">
        <v>1.11E-2</v>
      </c>
      <c r="F324" s="11"/>
      <c r="G324" s="11"/>
      <c r="H324" s="19"/>
      <c r="I324" s="19"/>
      <c r="J324" s="19"/>
      <c r="K324" s="19"/>
      <c r="L324" s="19"/>
    </row>
    <row r="325" spans="1:12" x14ac:dyDescent="0.2">
      <c r="A325" s="16">
        <v>4</v>
      </c>
      <c r="B325" s="66" t="s">
        <v>913</v>
      </c>
      <c r="C325" s="67"/>
      <c r="D325" s="17" t="s">
        <v>914</v>
      </c>
      <c r="E325" s="22">
        <v>1.11E-2</v>
      </c>
      <c r="F325" s="11"/>
      <c r="G325" s="11"/>
      <c r="H325" s="19"/>
      <c r="I325" s="19"/>
      <c r="J325" s="19"/>
      <c r="K325" s="19"/>
      <c r="L325" s="19"/>
    </row>
    <row r="326" spans="1:12" x14ac:dyDescent="0.2">
      <c r="A326" s="82"/>
      <c r="B326" s="83"/>
      <c r="C326" s="46"/>
      <c r="D326" s="15" t="s">
        <v>931</v>
      </c>
      <c r="E326" s="22"/>
      <c r="F326" s="11"/>
      <c r="G326" s="11"/>
      <c r="H326" s="19"/>
      <c r="I326" s="19"/>
      <c r="J326" s="19"/>
      <c r="K326" s="19"/>
      <c r="L326" s="19"/>
    </row>
    <row r="327" spans="1:12" x14ac:dyDescent="0.2">
      <c r="A327" s="16">
        <v>5</v>
      </c>
      <c r="B327" s="66" t="s">
        <v>915</v>
      </c>
      <c r="C327" s="67"/>
      <c r="D327" s="17" t="s">
        <v>916</v>
      </c>
      <c r="E327" s="22">
        <v>5.8400000000000001E-2</v>
      </c>
      <c r="F327" s="11"/>
      <c r="G327" s="11"/>
      <c r="H327" s="19"/>
      <c r="I327" s="19"/>
      <c r="J327" s="19"/>
      <c r="K327" s="19"/>
      <c r="L327" s="19"/>
    </row>
    <row r="328" spans="1:12" ht="15" thickBot="1" x14ac:dyDescent="0.25">
      <c r="A328" s="82"/>
      <c r="B328" s="83"/>
      <c r="C328" s="46"/>
      <c r="D328" s="37" t="s">
        <v>932</v>
      </c>
      <c r="E328" s="22"/>
      <c r="F328" s="11"/>
      <c r="G328" s="11"/>
      <c r="H328" s="19"/>
      <c r="I328" s="19"/>
      <c r="J328" s="19"/>
      <c r="K328" s="19"/>
      <c r="L328" s="19"/>
    </row>
    <row r="329" spans="1:12" ht="15" thickBot="1" x14ac:dyDescent="0.25">
      <c r="A329" s="16">
        <v>6</v>
      </c>
      <c r="B329" s="66" t="s">
        <v>917</v>
      </c>
      <c r="C329" s="67"/>
      <c r="D329" s="84" t="s">
        <v>918</v>
      </c>
      <c r="E329" s="22">
        <v>0.03</v>
      </c>
      <c r="F329" s="11"/>
      <c r="G329" s="11"/>
      <c r="H329" s="57" t="s">
        <v>1</v>
      </c>
      <c r="I329" s="58"/>
      <c r="J329" s="58"/>
      <c r="K329" s="59"/>
      <c r="L329" s="19"/>
    </row>
    <row r="330" spans="1:12" ht="14.25" customHeight="1" x14ac:dyDescent="0.2">
      <c r="A330" s="16">
        <v>7</v>
      </c>
      <c r="B330" s="66" t="s">
        <v>919</v>
      </c>
      <c r="C330" s="67"/>
      <c r="D330" s="85"/>
      <c r="E330" s="22">
        <v>6.4999999999999997E-3</v>
      </c>
      <c r="F330" s="11"/>
      <c r="G330" s="11"/>
      <c r="H330" s="57" t="s">
        <v>941</v>
      </c>
      <c r="I330" s="58"/>
      <c r="J330" s="58"/>
      <c r="K330" s="59"/>
      <c r="L330" s="19"/>
    </row>
    <row r="331" spans="1:12" x14ac:dyDescent="0.2">
      <c r="A331" s="16">
        <v>8</v>
      </c>
      <c r="B331" s="66" t="s">
        <v>920</v>
      </c>
      <c r="C331" s="67"/>
      <c r="D331" s="85"/>
      <c r="E331" s="22">
        <v>0</v>
      </c>
      <c r="F331" s="11"/>
      <c r="G331" s="11"/>
      <c r="H331" s="60"/>
      <c r="I331" s="61"/>
      <c r="J331" s="61"/>
      <c r="K331" s="62"/>
      <c r="L331" s="19"/>
    </row>
    <row r="332" spans="1:12" x14ac:dyDescent="0.2">
      <c r="A332" s="16">
        <v>9</v>
      </c>
      <c r="B332" s="66" t="s">
        <v>933</v>
      </c>
      <c r="C332" s="67"/>
      <c r="D332" s="86"/>
      <c r="E332" s="22">
        <v>0</v>
      </c>
      <c r="F332" s="11"/>
      <c r="G332" s="11"/>
      <c r="H332" s="60"/>
      <c r="I332" s="61"/>
      <c r="J332" s="61"/>
      <c r="K332" s="62"/>
      <c r="L332" s="19"/>
    </row>
    <row r="333" spans="1:12" x14ac:dyDescent="0.2">
      <c r="A333" s="16"/>
      <c r="B333" s="99" t="s">
        <v>921</v>
      </c>
      <c r="C333" s="98"/>
      <c r="D333" s="18"/>
      <c r="E333" s="23">
        <f>((1+(E322+E323+E324))*(1+E325)*(1+E327))/(1-(E329+E330+E331))-1</f>
        <v>0.16799988498598872</v>
      </c>
      <c r="F333" s="11"/>
      <c r="G333" s="11"/>
      <c r="H333" s="60"/>
      <c r="I333" s="61"/>
      <c r="J333" s="61"/>
      <c r="K333" s="62"/>
      <c r="L333" s="19"/>
    </row>
    <row r="334" spans="1:12" ht="14.25" customHeight="1" thickBot="1" x14ac:dyDescent="0.25">
      <c r="A334" s="73" t="s">
        <v>939</v>
      </c>
      <c r="B334" s="74"/>
      <c r="C334" s="74"/>
      <c r="D334" s="75"/>
      <c r="E334" s="32"/>
      <c r="F334" s="11"/>
      <c r="G334" s="11"/>
      <c r="H334" s="60"/>
      <c r="I334" s="61"/>
      <c r="J334" s="61"/>
      <c r="K334" s="62"/>
      <c r="L334" s="19"/>
    </row>
    <row r="335" spans="1:12" ht="14.25" customHeight="1" x14ac:dyDescent="0.2">
      <c r="A335" s="76" t="s">
        <v>929</v>
      </c>
      <c r="B335" s="76"/>
      <c r="C335" s="76"/>
      <c r="D335" s="76"/>
      <c r="E335" s="76"/>
      <c r="F335" s="11"/>
      <c r="G335" s="11"/>
      <c r="H335" s="60"/>
      <c r="I335" s="61"/>
      <c r="J335" s="61"/>
      <c r="K335" s="62"/>
      <c r="L335" s="19"/>
    </row>
    <row r="336" spans="1:12" ht="14.25" customHeight="1" x14ac:dyDescent="0.2">
      <c r="A336" s="33"/>
      <c r="B336" s="33"/>
      <c r="C336" s="33"/>
      <c r="D336" s="33"/>
      <c r="E336" s="33"/>
      <c r="F336" s="11"/>
      <c r="G336" s="11"/>
      <c r="H336" s="60"/>
      <c r="I336" s="61"/>
      <c r="J336" s="61"/>
      <c r="K336" s="62"/>
      <c r="L336" s="19"/>
    </row>
    <row r="337" spans="1:12" ht="14.25" customHeight="1" thickBot="1" x14ac:dyDescent="0.25">
      <c r="A337" s="33"/>
      <c r="B337" s="33"/>
      <c r="C337" s="33"/>
      <c r="D337" s="33"/>
      <c r="E337" s="33"/>
      <c r="F337" s="11"/>
      <c r="G337" s="11"/>
      <c r="H337" s="60"/>
      <c r="I337" s="61"/>
      <c r="J337" s="61"/>
      <c r="K337" s="62"/>
      <c r="L337" s="19"/>
    </row>
    <row r="338" spans="1:12" ht="14.25" customHeight="1" x14ac:dyDescent="0.2">
      <c r="A338" s="77" t="s">
        <v>942</v>
      </c>
      <c r="B338" s="78"/>
      <c r="C338" s="78"/>
      <c r="D338" s="78"/>
      <c r="E338" s="79"/>
      <c r="F338" s="11"/>
      <c r="G338" s="11"/>
      <c r="H338" s="60"/>
      <c r="I338" s="61"/>
      <c r="J338" s="61"/>
      <c r="K338" s="62"/>
      <c r="L338" s="19"/>
    </row>
    <row r="339" spans="1:12" ht="14.25" customHeight="1" x14ac:dyDescent="0.2">
      <c r="A339" s="80"/>
      <c r="B339" s="48"/>
      <c r="C339" s="48"/>
      <c r="D339" s="48"/>
      <c r="E339" s="81"/>
      <c r="F339" s="11"/>
      <c r="G339" s="11"/>
      <c r="H339" s="60"/>
      <c r="I339" s="61"/>
      <c r="J339" s="61"/>
      <c r="K339" s="62"/>
      <c r="L339" s="19"/>
    </row>
    <row r="340" spans="1:12" ht="14.25" customHeight="1" x14ac:dyDescent="0.2">
      <c r="A340" s="34" t="s">
        <v>905</v>
      </c>
      <c r="B340" s="45" t="s">
        <v>906</v>
      </c>
      <c r="C340" s="46"/>
      <c r="D340" s="15" t="s">
        <v>907</v>
      </c>
      <c r="E340" s="35" t="s">
        <v>908</v>
      </c>
      <c r="F340" s="11"/>
      <c r="G340" s="11"/>
      <c r="H340" s="60"/>
      <c r="I340" s="61"/>
      <c r="J340" s="61"/>
      <c r="K340" s="62"/>
      <c r="L340" s="19"/>
    </row>
    <row r="341" spans="1:12" ht="14.25" customHeight="1" x14ac:dyDescent="0.2">
      <c r="A341" s="82"/>
      <c r="B341" s="83"/>
      <c r="C341" s="46"/>
      <c r="D341" s="15" t="s">
        <v>930</v>
      </c>
      <c r="E341" s="40">
        <f>SUM(E342:E345)</f>
        <v>7.3000000000000009E-2</v>
      </c>
      <c r="F341" s="11"/>
      <c r="G341" s="11"/>
      <c r="H341" s="60"/>
      <c r="I341" s="61"/>
      <c r="J341" s="61"/>
      <c r="K341" s="62"/>
      <c r="L341" s="19"/>
    </row>
    <row r="342" spans="1:12" ht="14.25" customHeight="1" x14ac:dyDescent="0.2">
      <c r="A342" s="36">
        <v>1</v>
      </c>
      <c r="B342" s="66" t="s">
        <v>935</v>
      </c>
      <c r="C342" s="67"/>
      <c r="D342" s="17" t="s">
        <v>910</v>
      </c>
      <c r="E342" s="41">
        <v>0.04</v>
      </c>
      <c r="F342" s="11"/>
      <c r="G342" s="11"/>
      <c r="H342" s="60"/>
      <c r="I342" s="61"/>
      <c r="J342" s="61"/>
      <c r="K342" s="62"/>
      <c r="L342" s="19"/>
    </row>
    <row r="343" spans="1:12" ht="14.25" customHeight="1" x14ac:dyDescent="0.2">
      <c r="A343" s="36">
        <v>2</v>
      </c>
      <c r="B343" s="66" t="s">
        <v>936</v>
      </c>
      <c r="C343" s="67"/>
      <c r="D343" s="17" t="s">
        <v>934</v>
      </c>
      <c r="E343" s="41">
        <v>8.0000000000000002E-3</v>
      </c>
      <c r="F343" s="11"/>
      <c r="G343" s="11"/>
      <c r="H343" s="60"/>
      <c r="I343" s="61"/>
      <c r="J343" s="61"/>
      <c r="K343" s="62"/>
      <c r="L343" s="19"/>
    </row>
    <row r="344" spans="1:12" ht="14.25" customHeight="1" x14ac:dyDescent="0.2">
      <c r="A344" s="36">
        <v>2</v>
      </c>
      <c r="B344" s="66" t="s">
        <v>937</v>
      </c>
      <c r="C344" s="67"/>
      <c r="D344" s="17" t="s">
        <v>912</v>
      </c>
      <c r="E344" s="41">
        <v>1.2699999999999999E-2</v>
      </c>
      <c r="F344" s="11"/>
      <c r="G344" s="11"/>
      <c r="H344" s="60"/>
      <c r="I344" s="61"/>
      <c r="J344" s="61"/>
      <c r="K344" s="62"/>
      <c r="L344" s="19"/>
    </row>
    <row r="345" spans="1:12" ht="14.25" customHeight="1" x14ac:dyDescent="0.2">
      <c r="A345" s="36">
        <v>3</v>
      </c>
      <c r="B345" s="66" t="s">
        <v>913</v>
      </c>
      <c r="C345" s="67"/>
      <c r="D345" s="17" t="s">
        <v>914</v>
      </c>
      <c r="E345" s="41">
        <v>1.23E-2</v>
      </c>
      <c r="F345" s="11"/>
      <c r="G345" s="11"/>
      <c r="H345" s="60"/>
      <c r="I345" s="61"/>
      <c r="J345" s="61"/>
      <c r="K345" s="62"/>
      <c r="L345" s="19"/>
    </row>
    <row r="346" spans="1:12" ht="14.25" customHeight="1" x14ac:dyDescent="0.2">
      <c r="A346" s="82"/>
      <c r="B346" s="83"/>
      <c r="C346" s="46"/>
      <c r="D346" s="15" t="s">
        <v>931</v>
      </c>
      <c r="E346" s="40">
        <f>E347</f>
        <v>7.3999999999999996E-2</v>
      </c>
      <c r="F346" s="11"/>
      <c r="G346" s="11"/>
      <c r="H346" s="60"/>
      <c r="I346" s="61"/>
      <c r="J346" s="61"/>
      <c r="K346" s="62"/>
      <c r="L346" s="19"/>
    </row>
    <row r="347" spans="1:12" ht="14.25" customHeight="1" x14ac:dyDescent="0.2">
      <c r="A347" s="36">
        <v>5</v>
      </c>
      <c r="B347" s="66" t="s">
        <v>915</v>
      </c>
      <c r="C347" s="67"/>
      <c r="D347" s="17" t="s">
        <v>916</v>
      </c>
      <c r="E347" s="41">
        <v>7.3999999999999996E-2</v>
      </c>
      <c r="F347" s="11"/>
      <c r="G347" s="11"/>
      <c r="H347" s="60"/>
      <c r="I347" s="61"/>
      <c r="J347" s="61"/>
      <c r="K347" s="62"/>
      <c r="L347" s="19"/>
    </row>
    <row r="348" spans="1:12" ht="14.25" customHeight="1" x14ac:dyDescent="0.2">
      <c r="A348" s="82"/>
      <c r="B348" s="83"/>
      <c r="C348" s="46"/>
      <c r="D348" s="37" t="s">
        <v>932</v>
      </c>
      <c r="E348" s="40">
        <f>SUM(E349:E352)</f>
        <v>5.7499999999999996E-2</v>
      </c>
      <c r="F348" s="11"/>
      <c r="G348" s="11"/>
      <c r="H348" s="60"/>
      <c r="I348" s="61"/>
      <c r="J348" s="61"/>
      <c r="K348" s="62"/>
      <c r="L348" s="19"/>
    </row>
    <row r="349" spans="1:12" ht="14.25" customHeight="1" x14ac:dyDescent="0.2">
      <c r="A349" s="36">
        <v>6</v>
      </c>
      <c r="B349" s="66" t="s">
        <v>917</v>
      </c>
      <c r="C349" s="67"/>
      <c r="D349" s="84" t="s">
        <v>918</v>
      </c>
      <c r="E349" s="41">
        <v>0.03</v>
      </c>
      <c r="F349" s="11"/>
      <c r="G349" s="11"/>
      <c r="H349" s="60"/>
      <c r="I349" s="61"/>
      <c r="J349" s="61"/>
      <c r="K349" s="62"/>
      <c r="L349" s="19"/>
    </row>
    <row r="350" spans="1:12" ht="14.25" customHeight="1" x14ac:dyDescent="0.2">
      <c r="A350" s="36">
        <v>7</v>
      </c>
      <c r="B350" s="66" t="s">
        <v>919</v>
      </c>
      <c r="C350" s="67"/>
      <c r="D350" s="85"/>
      <c r="E350" s="41">
        <v>6.4999999999999997E-3</v>
      </c>
      <c r="F350" s="11"/>
      <c r="G350" s="11"/>
      <c r="H350" s="60"/>
      <c r="I350" s="61"/>
      <c r="J350" s="61"/>
      <c r="K350" s="62"/>
      <c r="L350" s="19"/>
    </row>
    <row r="351" spans="1:12" ht="14.25" customHeight="1" x14ac:dyDescent="0.2">
      <c r="A351" s="36">
        <v>8</v>
      </c>
      <c r="B351" s="66" t="s">
        <v>920</v>
      </c>
      <c r="C351" s="67"/>
      <c r="D351" s="85"/>
      <c r="E351" s="41">
        <f>3.5%*0.6</f>
        <v>2.1000000000000001E-2</v>
      </c>
      <c r="F351" s="11"/>
      <c r="G351" s="11"/>
      <c r="H351" s="60"/>
      <c r="I351" s="61"/>
      <c r="J351" s="61"/>
      <c r="K351" s="62"/>
      <c r="L351" s="19"/>
    </row>
    <row r="352" spans="1:12" ht="14.25" customHeight="1" thickBot="1" x14ac:dyDescent="0.25">
      <c r="A352" s="36">
        <v>9</v>
      </c>
      <c r="B352" s="66" t="s">
        <v>933</v>
      </c>
      <c r="C352" s="67"/>
      <c r="D352" s="86"/>
      <c r="E352" s="41">
        <v>0</v>
      </c>
      <c r="F352" s="11"/>
      <c r="G352" s="11"/>
      <c r="H352" s="63"/>
      <c r="I352" s="64"/>
      <c r="J352" s="64"/>
      <c r="K352" s="65"/>
      <c r="L352" s="19"/>
    </row>
    <row r="353" spans="1:12" ht="14.25" customHeight="1" x14ac:dyDescent="0.2">
      <c r="A353" s="96" t="s">
        <v>921</v>
      </c>
      <c r="B353" s="97"/>
      <c r="C353" s="98"/>
      <c r="D353" s="18"/>
      <c r="E353" s="38">
        <f>(((1+E342+E343+E344)*(1+E345)*(1+E347))/(1-E349-E350-E351-E352))-1</f>
        <v>0.22355847123607431</v>
      </c>
      <c r="F353" s="11"/>
      <c r="G353" s="11"/>
      <c r="H353" s="19"/>
      <c r="I353" s="19"/>
      <c r="J353" s="19"/>
      <c r="K353" s="19"/>
      <c r="L353" s="19"/>
    </row>
    <row r="354" spans="1:12" ht="14.25" customHeight="1" thickBot="1" x14ac:dyDescent="0.25">
      <c r="A354" s="73" t="s">
        <v>940</v>
      </c>
      <c r="B354" s="74"/>
      <c r="C354" s="74"/>
      <c r="D354" s="75"/>
      <c r="E354" s="39"/>
      <c r="F354" s="11"/>
      <c r="G354" s="11"/>
      <c r="H354" s="19"/>
      <c r="I354" s="19"/>
      <c r="J354" s="19"/>
      <c r="K354" s="19"/>
      <c r="L354" s="19"/>
    </row>
    <row r="355" spans="1:12" ht="14.25" customHeight="1" x14ac:dyDescent="0.2">
      <c r="A355" s="33"/>
      <c r="B355" s="33"/>
      <c r="C355" s="33"/>
      <c r="D355" s="33"/>
      <c r="E355" s="33"/>
      <c r="F355" s="11"/>
      <c r="G355" s="11"/>
      <c r="H355" s="19"/>
      <c r="I355" s="19"/>
      <c r="J355" s="19"/>
      <c r="K355" s="19"/>
      <c r="L355" s="19"/>
    </row>
    <row r="356" spans="1:12" ht="14.25" customHeight="1" x14ac:dyDescent="0.2">
      <c r="A356" s="87" t="s">
        <v>943</v>
      </c>
      <c r="B356" s="88"/>
      <c r="C356" s="88"/>
      <c r="D356" s="88"/>
      <c r="E356" s="89"/>
      <c r="F356" s="11"/>
      <c r="G356" s="11"/>
      <c r="H356" s="19"/>
      <c r="I356" s="19"/>
      <c r="J356" s="19"/>
      <c r="K356" s="19"/>
      <c r="L356" s="19"/>
    </row>
    <row r="357" spans="1:12" ht="14.25" customHeight="1" x14ac:dyDescent="0.2">
      <c r="A357" s="90"/>
      <c r="B357" s="91"/>
      <c r="C357" s="91"/>
      <c r="D357" s="91"/>
      <c r="E357" s="92"/>
      <c r="F357" s="11"/>
      <c r="G357" s="11"/>
      <c r="H357" s="19"/>
      <c r="I357" s="19"/>
      <c r="J357" s="19"/>
      <c r="K357" s="19"/>
      <c r="L357" s="19"/>
    </row>
    <row r="358" spans="1:12" ht="14.25" customHeight="1" x14ac:dyDescent="0.2">
      <c r="A358" s="93"/>
      <c r="B358" s="94"/>
      <c r="C358" s="94"/>
      <c r="D358" s="94"/>
      <c r="E358" s="95"/>
      <c r="F358" s="11"/>
      <c r="G358" s="11"/>
      <c r="H358" s="19"/>
      <c r="I358" s="19"/>
      <c r="J358" s="19"/>
      <c r="K358" s="19"/>
      <c r="L358" s="19"/>
    </row>
    <row r="359" spans="1:12" ht="14.25" customHeight="1" x14ac:dyDescent="0.2">
      <c r="A359" s="33"/>
      <c r="B359" s="33"/>
      <c r="C359" s="33"/>
      <c r="D359" s="33"/>
      <c r="E359" s="33"/>
      <c r="F359" s="11"/>
      <c r="G359" s="11"/>
      <c r="H359" s="19"/>
      <c r="I359" s="19"/>
      <c r="J359" s="19"/>
      <c r="K359" s="19"/>
      <c r="L359" s="19"/>
    </row>
    <row r="360" spans="1:12" ht="14.25" customHeight="1" x14ac:dyDescent="0.2">
      <c r="A360" s="33"/>
      <c r="B360" s="33"/>
      <c r="C360" s="33"/>
      <c r="D360" s="33"/>
      <c r="E360" s="33"/>
      <c r="F360" s="11"/>
      <c r="G360" s="11"/>
      <c r="H360" s="19"/>
      <c r="I360" s="19"/>
      <c r="J360" s="19"/>
      <c r="K360" s="19"/>
      <c r="L360" s="19"/>
    </row>
    <row r="361" spans="1:12" ht="14.25" customHeight="1" x14ac:dyDescent="0.2">
      <c r="A361" s="33"/>
      <c r="B361" s="33"/>
      <c r="C361" s="33"/>
      <c r="D361" s="33"/>
      <c r="E361" s="33"/>
      <c r="F361" s="11"/>
      <c r="G361" s="11"/>
      <c r="H361" s="19"/>
      <c r="I361" s="19"/>
      <c r="J361" s="19"/>
      <c r="K361" s="19"/>
      <c r="L361" s="19"/>
    </row>
    <row r="362" spans="1:12" x14ac:dyDescent="0.2">
      <c r="A362" s="31"/>
      <c r="B362" s="31"/>
      <c r="C362" s="31"/>
      <c r="D362" s="31"/>
      <c r="E362" s="11"/>
      <c r="F362" s="11"/>
      <c r="G362" s="11"/>
      <c r="H362" s="19"/>
      <c r="I362" s="19"/>
      <c r="J362" s="19"/>
      <c r="K362" s="19"/>
      <c r="L362" s="19"/>
    </row>
    <row r="363" spans="1:12" x14ac:dyDescent="0.2">
      <c r="A363" s="11"/>
      <c r="B363" s="11"/>
      <c r="C363" s="11"/>
      <c r="D363" s="12"/>
      <c r="E363" s="11"/>
      <c r="F363" s="11"/>
      <c r="G363" s="11"/>
      <c r="H363" s="20"/>
      <c r="I363" s="20"/>
      <c r="J363" s="20"/>
      <c r="K363" s="20"/>
      <c r="L363" s="20"/>
    </row>
    <row r="364" spans="1:12" x14ac:dyDescent="0.2">
      <c r="A364" s="11"/>
      <c r="B364" s="11"/>
      <c r="C364" s="11"/>
      <c r="D364" s="12"/>
      <c r="E364" s="11"/>
      <c r="F364" s="11"/>
      <c r="G364" s="11"/>
      <c r="H364" s="19"/>
      <c r="I364" s="19"/>
      <c r="J364" s="19"/>
      <c r="K364" s="19"/>
      <c r="L364" s="19"/>
    </row>
    <row r="365" spans="1:12" ht="60" customHeight="1" x14ac:dyDescent="0.2">
      <c r="A365" s="72" t="s">
        <v>926</v>
      </c>
      <c r="B365" s="72"/>
      <c r="C365" s="72"/>
      <c r="D365" s="72"/>
      <c r="E365" s="72" t="s">
        <v>922</v>
      </c>
      <c r="F365" s="72"/>
      <c r="G365" s="72"/>
      <c r="H365" s="72"/>
      <c r="I365" s="72"/>
      <c r="J365" s="72"/>
      <c r="K365" s="72"/>
      <c r="L365" s="72"/>
    </row>
    <row r="366" spans="1:12" ht="60" customHeight="1" x14ac:dyDescent="0.2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</row>
    <row r="367" spans="1:12" ht="69.95" customHeight="1" x14ac:dyDescent="0.2">
      <c r="A367" s="72" t="s">
        <v>927</v>
      </c>
      <c r="B367" s="72"/>
      <c r="C367" s="72"/>
      <c r="D367" s="72"/>
      <c r="E367" s="72" t="s">
        <v>923</v>
      </c>
      <c r="F367" s="72"/>
      <c r="G367" s="72"/>
      <c r="H367" s="72"/>
      <c r="I367" s="72"/>
      <c r="J367" s="72"/>
      <c r="K367" s="72"/>
      <c r="L367" s="72"/>
    </row>
    <row r="368" spans="1:12" ht="69.95" customHeight="1" x14ac:dyDescent="0.2">
      <c r="A368" s="72"/>
      <c r="B368" s="71"/>
      <c r="C368" s="71"/>
      <c r="D368" s="71"/>
      <c r="E368" s="71"/>
      <c r="F368" s="71"/>
      <c r="G368" s="71"/>
      <c r="H368" s="71"/>
      <c r="I368" s="71"/>
      <c r="J368" s="71"/>
      <c r="K368" s="71"/>
      <c r="L368" s="71"/>
    </row>
    <row r="369" spans="1:12" ht="69.95" customHeight="1" x14ac:dyDescent="0.2">
      <c r="A369" s="72"/>
      <c r="B369" s="71"/>
      <c r="C369" s="71"/>
      <c r="D369" s="71"/>
      <c r="E369" s="71"/>
      <c r="F369" s="71"/>
      <c r="G369" s="71"/>
      <c r="H369" s="71"/>
      <c r="I369" s="71"/>
      <c r="J369" s="71"/>
      <c r="K369" s="71"/>
      <c r="L369" s="71"/>
    </row>
  </sheetData>
  <mergeCells count="68">
    <mergeCell ref="A356:E358"/>
    <mergeCell ref="A321:C321"/>
    <mergeCell ref="A326:C326"/>
    <mergeCell ref="A328:C328"/>
    <mergeCell ref="D329:D332"/>
    <mergeCell ref="A353:C353"/>
    <mergeCell ref="B322:C322"/>
    <mergeCell ref="B323:C323"/>
    <mergeCell ref="B324:C324"/>
    <mergeCell ref="B325:C325"/>
    <mergeCell ref="B327:C327"/>
    <mergeCell ref="B329:C329"/>
    <mergeCell ref="B330:C330"/>
    <mergeCell ref="B331:C331"/>
    <mergeCell ref="B332:C332"/>
    <mergeCell ref="B333:C333"/>
    <mergeCell ref="K317:L317"/>
    <mergeCell ref="A368:L368"/>
    <mergeCell ref="A369:L369"/>
    <mergeCell ref="A334:D334"/>
    <mergeCell ref="A365:D365"/>
    <mergeCell ref="A367:D367"/>
    <mergeCell ref="E365:L365"/>
    <mergeCell ref="E367:L367"/>
    <mergeCell ref="A335:E335"/>
    <mergeCell ref="A338:E339"/>
    <mergeCell ref="A341:C341"/>
    <mergeCell ref="A346:C346"/>
    <mergeCell ref="A348:C348"/>
    <mergeCell ref="D349:D352"/>
    <mergeCell ref="A354:D354"/>
    <mergeCell ref="H329:K329"/>
    <mergeCell ref="F4:F5"/>
    <mergeCell ref="G4:I4"/>
    <mergeCell ref="J1:L1"/>
    <mergeCell ref="E2:F2"/>
    <mergeCell ref="G2:I2"/>
    <mergeCell ref="A3:L3"/>
    <mergeCell ref="E1:F1"/>
    <mergeCell ref="G1:I1"/>
    <mergeCell ref="J2:M2"/>
    <mergeCell ref="H330:K352"/>
    <mergeCell ref="B347:C347"/>
    <mergeCell ref="B349:C349"/>
    <mergeCell ref="B350:C350"/>
    <mergeCell ref="B351:C351"/>
    <mergeCell ref="B352:C352"/>
    <mergeCell ref="B342:C342"/>
    <mergeCell ref="B343:C343"/>
    <mergeCell ref="B345:C345"/>
    <mergeCell ref="B344:C344"/>
    <mergeCell ref="B340:C340"/>
    <mergeCell ref="B320:C320"/>
    <mergeCell ref="A318:E319"/>
    <mergeCell ref="A317:C317"/>
    <mergeCell ref="I317:J317"/>
    <mergeCell ref="D4:D5"/>
    <mergeCell ref="E4:E5"/>
    <mergeCell ref="J4:L4"/>
    <mergeCell ref="A315:C315"/>
    <mergeCell ref="I315:J315"/>
    <mergeCell ref="K315:L315"/>
    <mergeCell ref="A316:C316"/>
    <mergeCell ref="I316:J316"/>
    <mergeCell ref="K316:L316"/>
    <mergeCell ref="A4:A5"/>
    <mergeCell ref="B4:B5"/>
    <mergeCell ref="C4:C5"/>
  </mergeCells>
  <pageMargins left="0.51181102362204722" right="0.51181102362204722" top="0.98425196850393704" bottom="0.98425196850393704" header="0.51181102362204722" footer="0.51181102362204722"/>
  <pageSetup paperSize="9" scale="64" fitToHeight="0" orientation="landscape" r:id="rId1"/>
  <headerFooter>
    <oddHeader>&amp;L &amp;CUFSM
CNPJ: 95.591.764/0001-05 &amp;R</oddHeader>
    <oddFooter xml:space="preserve">&amp;L &amp;CAvenida Roraima Cidade Universitária - Camobi - Santa Maria / RS
</oddFooter>
  </headerFooter>
  <rowBreaks count="3" manualBreakCount="3">
    <brk id="297" max="11" man="1"/>
    <brk id="315" max="11" man="1"/>
    <brk id="35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UFSM</cp:lastModifiedBy>
  <cp:revision>0</cp:revision>
  <cp:lastPrinted>2025-04-29T12:18:49Z</cp:lastPrinted>
  <dcterms:created xsi:type="dcterms:W3CDTF">2024-11-07T12:27:01Z</dcterms:created>
  <dcterms:modified xsi:type="dcterms:W3CDTF">2025-04-29T17:02:18Z</dcterms:modified>
</cp:coreProperties>
</file>